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9510" tabRatio="602" activeTab="0"/>
  </bookViews>
  <sheets>
    <sheet name="LT" sheetId="1" r:id="rId1"/>
    <sheet name="EN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<sst xmlns="http://schemas.openxmlformats.org/spreadsheetml/2006/main" count="188" uniqueCount="58">
  <si>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</si>
  <si>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</si>
  <si>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</si>
  <si>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</si>
  <si>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</si>
  <si>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</si>
  <si>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</si>
  <si>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</si>
  <si>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</si>
  <si>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</si>
  <si>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</si>
  <si>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</si>
  <si>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</si>
  <si>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</si>
  <si>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</si>
  <si>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</si>
  <si>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</si>
  <si>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bankas „Snoras“</t>
  </si>
  <si>
    <t>AB DnB NORD bankas</t>
  </si>
  <si>
    <t>UAB Medicinos bankas</t>
  </si>
  <si>
    <t>Nordea Bank Finland Plc Lietuvos skyrius</t>
  </si>
  <si>
    <t>AB Parex bankas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</si>
  <si>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</si>
  <si>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</si>
  <si>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</si>
  <si>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</si>
  <si>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</si>
  <si>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</si>
  <si>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</si>
  <si>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</si>
  <si>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</si>
  <si>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</si>
  <si>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</si>
  <si>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</si>
  <si>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</si>
  <si>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</si>
  <si>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</si>
  <si>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</si>
  <si>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</si>
  <si>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</si>
  <si>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</si>
  <si>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</si>
  <si>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</si>
  <si>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</si>
  <si>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</si>
  <si>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</si>
  <si>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0</t>
  </si>
  <si>
    <t>2010 m. vasario mėn. pab.</t>
  </si>
  <si>
    <t>February, 2010 (number - end of period)</t>
  </si>
  <si>
    <t>314293</t>
  </si>
  <si>
    <t>14977</t>
  </si>
  <si>
    <t>17855</t>
  </si>
  <si>
    <t>7401</t>
  </si>
  <si>
    <t>332148</t>
  </si>
  <si>
    <t>569</t>
  </si>
  <si>
    <t>197238</t>
  </si>
  <si>
    <t>1072</t>
  </si>
  <si>
    <t>134910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</si>
</sst>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_ ;\-#,##0\ "/>
  </numFmts>
  <fonts count="41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33" borderId="11" xfId="60" applyNumberFormat="1" applyFont="1" applyFill="1" applyBorder="1" applyAlignment="1">
      <alignment horizontal="center" vertical="center"/>
      <protection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0" xfId="57" applyNumberFormat="1" applyFont="1" applyFill="1" applyBorder="1" applyAlignment="1">
      <alignment horizontal="center" vertical="center"/>
      <protection/>
    </xf>
    <xf numFmtId="3" fontId="6" fillId="33" borderId="11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68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8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zoomScale="66" zoomScaleNormal="66" zoomScaleSheetLayoutView="100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5" sqref="N1:O16384"/>
    </sheetView>
  </sheetViews>
  <sheetFormatPr defaultColWidth="9.140625" defaultRowHeight="12.75"/>
  <cols>
    <col min="1" max="1" width="39.00390625" style="12" customWidth="1"/>
    <col min="2" max="13" width="24.140625" style="12" customWidth="1"/>
    <col min="14" max="15" width="24.140625" style="21" customWidth="1"/>
    <col min="16" max="23" width="24.140625" style="12" customWidth="1"/>
    <col min="24" max="16384" width="9.140625" style="12" customWidth="1"/>
  </cols>
  <sheetData>
    <row r="1" spans="1:23" ht="15.75">
      <c r="A1" s="42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ht="15.75">
      <c r="A2" s="42" t="s">
        <v>47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1" ht="10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3" s="21" customFormat="1" ht="42.75" customHeight="1">
      <c r="A4" s="20"/>
      <c r="B4" s="46" t="s">
        <v>17</v>
      </c>
      <c r="C4" s="46"/>
      <c r="D4" s="34" t="s">
        <v>26</v>
      </c>
      <c r="E4" s="34"/>
      <c r="F4" s="34" t="s">
        <v>18</v>
      </c>
      <c r="G4" s="34"/>
      <c r="H4" s="34" t="s">
        <v>19</v>
      </c>
      <c r="I4" s="34"/>
      <c r="J4" s="46" t="s">
        <v>20</v>
      </c>
      <c r="K4" s="46"/>
      <c r="L4" s="34" t="s">
        <v>21</v>
      </c>
      <c r="M4" s="34"/>
      <c r="N4" s="34" t="s">
        <v>25</v>
      </c>
      <c r="O4" s="34"/>
      <c r="P4" s="34" t="s">
        <v>45</v>
      </c>
      <c r="Q4" s="34"/>
      <c r="R4" s="34" t="s">
        <v>22</v>
      </c>
      <c r="S4" s="34"/>
      <c r="T4" s="45" t="s">
        <v>24</v>
      </c>
      <c r="U4" s="45"/>
      <c r="V4" s="34" t="s">
        <v>23</v>
      </c>
      <c r="W4" s="34"/>
    </row>
    <row r="5" spans="1:23" s="21" customFormat="1" ht="15">
      <c r="A5" s="20" t="s">
        <v>10</v>
      </c>
      <c r="B5" s="19" t="s">
        <v>9</v>
      </c>
      <c r="C5" s="22" t="s">
        <v>4</v>
      </c>
      <c r="D5" s="19" t="s">
        <v>9</v>
      </c>
      <c r="E5" s="22" t="s">
        <v>4</v>
      </c>
      <c r="F5" s="19" t="s">
        <v>9</v>
      </c>
      <c r="G5" s="22" t="s">
        <v>4</v>
      </c>
      <c r="H5" s="19" t="s">
        <v>9</v>
      </c>
      <c r="I5" s="22" t="s">
        <v>4</v>
      </c>
      <c r="J5" s="19" t="s">
        <v>9</v>
      </c>
      <c r="K5" s="22" t="s">
        <v>4</v>
      </c>
      <c r="L5" s="19" t="s">
        <v>9</v>
      </c>
      <c r="M5" s="22" t="s">
        <v>4</v>
      </c>
      <c r="N5" s="31" t="s">
        <v>9</v>
      </c>
      <c r="O5" s="32" t="s">
        <v>4</v>
      </c>
      <c r="P5" s="19" t="s">
        <v>9</v>
      </c>
      <c r="Q5" s="22" t="s">
        <v>4</v>
      </c>
      <c r="R5" s="19" t="s">
        <v>9</v>
      </c>
      <c r="S5" s="22" t="s">
        <v>4</v>
      </c>
      <c r="T5" s="19" t="s">
        <v>9</v>
      </c>
      <c r="U5" s="22" t="s">
        <v>4</v>
      </c>
      <c r="V5" s="19" t="s">
        <v>9</v>
      </c>
      <c r="W5" s="22" t="s">
        <v>4</v>
      </c>
    </row>
    <row r="6" spans="1:23" s="26" customFormat="1" ht="18" customHeight="1">
      <c r="A6" s="28" t="s">
        <v>11</v>
      </c>
      <c r="B6" s="19">
        <v>460048</v>
      </c>
      <c r="C6" s="35">
        <f>C14-C9</f>
        <v>95640.12756799998</v>
      </c>
      <c r="D6" s="19">
        <v>72719</v>
      </c>
      <c r="E6" s="35">
        <v>25914</v>
      </c>
      <c r="F6" s="19">
        <v>337547</v>
      </c>
      <c r="G6" s="47" t="s">
        <v>49</v>
      </c>
      <c r="H6" s="19">
        <v>0</v>
      </c>
      <c r="I6" s="35">
        <v>0</v>
      </c>
      <c r="J6" s="19">
        <v>75004</v>
      </c>
      <c r="K6" s="35">
        <v>19957</v>
      </c>
      <c r="L6" s="19">
        <v>23360</v>
      </c>
      <c r="M6" s="35">
        <v>4895.3747299999995</v>
      </c>
      <c r="N6" s="31">
        <v>1179243</v>
      </c>
      <c r="O6" s="36">
        <v>893227</v>
      </c>
      <c r="P6" s="19">
        <v>1448650</v>
      </c>
      <c r="Q6" s="35">
        <v>810048.0299600008</v>
      </c>
      <c r="R6" s="19">
        <v>38341</v>
      </c>
      <c r="S6" s="35">
        <v>12257</v>
      </c>
      <c r="T6" s="19">
        <v>0</v>
      </c>
      <c r="U6" s="35">
        <v>0</v>
      </c>
      <c r="V6" s="19">
        <v>86597</v>
      </c>
      <c r="W6" s="35">
        <v>17559</v>
      </c>
    </row>
    <row r="7" spans="1:23" s="26" customFormat="1" ht="18" customHeight="1">
      <c r="A7" s="28" t="s">
        <v>12</v>
      </c>
      <c r="B7" s="19">
        <v>247625</v>
      </c>
      <c r="C7" s="35"/>
      <c r="D7" s="19">
        <v>521</v>
      </c>
      <c r="E7" s="35"/>
      <c r="F7" s="19">
        <v>11732</v>
      </c>
      <c r="G7" s="47"/>
      <c r="H7" s="19">
        <v>0</v>
      </c>
      <c r="I7" s="35"/>
      <c r="J7" s="19">
        <v>0</v>
      </c>
      <c r="K7" s="35"/>
      <c r="L7" s="19">
        <v>0</v>
      </c>
      <c r="M7" s="35"/>
      <c r="N7" s="31">
        <v>0</v>
      </c>
      <c r="O7" s="37"/>
      <c r="P7" s="19">
        <v>4558</v>
      </c>
      <c r="Q7" s="35"/>
      <c r="R7" s="19">
        <v>396</v>
      </c>
      <c r="S7" s="35"/>
      <c r="T7" s="19">
        <v>0</v>
      </c>
      <c r="U7" s="35"/>
      <c r="V7" s="19">
        <v>346</v>
      </c>
      <c r="W7" s="35"/>
    </row>
    <row r="8" spans="1:23" s="26" customFormat="1" ht="18" customHeight="1">
      <c r="A8" s="28" t="s">
        <v>13</v>
      </c>
      <c r="B8" s="19" t="s">
        <v>46</v>
      </c>
      <c r="C8" s="25">
        <v>0</v>
      </c>
      <c r="D8" s="19">
        <v>60</v>
      </c>
      <c r="E8" s="19"/>
      <c r="F8" s="19">
        <v>5107</v>
      </c>
      <c r="G8" s="29" t="s">
        <v>50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1">
        <v>25824</v>
      </c>
      <c r="O8" s="31">
        <v>18311</v>
      </c>
      <c r="P8" s="19">
        <v>16519</v>
      </c>
      <c r="Q8" s="19">
        <v>27334.96755000001</v>
      </c>
      <c r="R8" s="19">
        <v>0</v>
      </c>
      <c r="S8" s="19">
        <v>0</v>
      </c>
      <c r="T8" s="19">
        <v>0</v>
      </c>
      <c r="U8" s="19">
        <v>0</v>
      </c>
      <c r="V8" s="19">
        <v>1806</v>
      </c>
      <c r="W8" s="19">
        <v>1441</v>
      </c>
    </row>
    <row r="9" spans="1:23" s="26" customFormat="1" ht="18" customHeight="1">
      <c r="A9" s="30" t="s">
        <v>14</v>
      </c>
      <c r="B9" s="19">
        <f>B14-B6</f>
        <v>79343</v>
      </c>
      <c r="C9" s="35">
        <v>31345</v>
      </c>
      <c r="D9" s="19">
        <v>19259</v>
      </c>
      <c r="E9" s="35">
        <v>5047</v>
      </c>
      <c r="F9" s="19">
        <v>14734</v>
      </c>
      <c r="G9" s="44" t="s">
        <v>51</v>
      </c>
      <c r="H9" s="19">
        <v>0</v>
      </c>
      <c r="I9" s="35">
        <v>0</v>
      </c>
      <c r="J9" s="19">
        <v>10996</v>
      </c>
      <c r="K9" s="35">
        <v>5996</v>
      </c>
      <c r="L9" s="19">
        <f>+L10+L11+L12</f>
        <v>28894</v>
      </c>
      <c r="M9" s="36">
        <v>7790.73829</v>
      </c>
      <c r="N9" s="31">
        <v>116959</v>
      </c>
      <c r="O9" s="36">
        <v>75107</v>
      </c>
      <c r="P9" s="19">
        <f>SUM(P10:P12)</f>
        <v>239513</v>
      </c>
      <c r="Q9" s="36">
        <v>75444.11821</v>
      </c>
      <c r="R9" s="19">
        <v>5694</v>
      </c>
      <c r="S9" s="35">
        <v>1476</v>
      </c>
      <c r="T9" s="19">
        <v>64</v>
      </c>
      <c r="U9" s="35">
        <v>0</v>
      </c>
      <c r="V9" s="19">
        <v>67564</v>
      </c>
      <c r="W9" s="35">
        <v>11180</v>
      </c>
    </row>
    <row r="10" spans="1:23" s="26" customFormat="1" ht="18" customHeight="1">
      <c r="A10" s="30" t="s">
        <v>16</v>
      </c>
      <c r="B10" s="19">
        <v>0</v>
      </c>
      <c r="C10" s="35"/>
      <c r="D10" s="19">
        <v>5393</v>
      </c>
      <c r="E10" s="35"/>
      <c r="F10" s="19">
        <v>0</v>
      </c>
      <c r="G10" s="44"/>
      <c r="H10" s="19">
        <v>0</v>
      </c>
      <c r="I10" s="35"/>
      <c r="J10" s="19">
        <v>0</v>
      </c>
      <c r="K10" s="35"/>
      <c r="L10" s="19">
        <v>0</v>
      </c>
      <c r="M10" s="38"/>
      <c r="N10" s="31">
        <v>32581</v>
      </c>
      <c r="O10" s="40"/>
      <c r="P10" s="19">
        <v>124184</v>
      </c>
      <c r="Q10" s="38"/>
      <c r="R10" s="19">
        <v>3058</v>
      </c>
      <c r="S10" s="35"/>
      <c r="T10" s="19">
        <v>0</v>
      </c>
      <c r="U10" s="35"/>
      <c r="V10" s="19">
        <v>54836</v>
      </c>
      <c r="W10" s="35"/>
    </row>
    <row r="11" spans="1:23" s="26" customFormat="1" ht="18" customHeight="1">
      <c r="A11" s="28" t="s">
        <v>15</v>
      </c>
      <c r="B11" s="19">
        <v>0</v>
      </c>
      <c r="C11" s="35"/>
      <c r="D11" s="19">
        <v>10131</v>
      </c>
      <c r="E11" s="35"/>
      <c r="F11" s="19">
        <v>12185</v>
      </c>
      <c r="G11" s="44"/>
      <c r="H11" s="19">
        <v>0</v>
      </c>
      <c r="I11" s="35"/>
      <c r="J11" s="19">
        <f>+J9</f>
        <v>10996</v>
      </c>
      <c r="K11" s="35"/>
      <c r="L11" s="19">
        <f>4094+24445</f>
        <v>28539</v>
      </c>
      <c r="M11" s="39"/>
      <c r="N11" s="31">
        <v>70612</v>
      </c>
      <c r="O11" s="37"/>
      <c r="P11" s="19">
        <v>100840</v>
      </c>
      <c r="Q11" s="39"/>
      <c r="R11" s="19">
        <v>1965</v>
      </c>
      <c r="S11" s="35"/>
      <c r="T11" s="19">
        <v>0</v>
      </c>
      <c r="U11" s="35"/>
      <c r="V11" s="19">
        <v>9736</v>
      </c>
      <c r="W11" s="35"/>
    </row>
    <row r="12" spans="1:23" s="26" customFormat="1" ht="18" customHeight="1">
      <c r="A12" s="28" t="s">
        <v>13</v>
      </c>
      <c r="B12" s="19">
        <f>872+48</f>
        <v>920</v>
      </c>
      <c r="C12" s="19">
        <v>4328</v>
      </c>
      <c r="D12" s="19">
        <v>3735</v>
      </c>
      <c r="E12" s="19">
        <v>0</v>
      </c>
      <c r="F12" s="19">
        <v>2549</v>
      </c>
      <c r="G12" s="29" t="s">
        <v>52</v>
      </c>
      <c r="H12" s="19">
        <v>0</v>
      </c>
      <c r="I12" s="19">
        <v>0</v>
      </c>
      <c r="J12" s="19">
        <v>0</v>
      </c>
      <c r="K12" s="19">
        <v>0</v>
      </c>
      <c r="L12" s="19">
        <v>355</v>
      </c>
      <c r="M12" s="19">
        <v>522.31937</v>
      </c>
      <c r="N12" s="31">
        <v>13766</v>
      </c>
      <c r="O12" s="31">
        <v>7155</v>
      </c>
      <c r="P12" s="19">
        <v>14489</v>
      </c>
      <c r="Q12" s="19">
        <v>24935.42025</v>
      </c>
      <c r="R12" s="19">
        <v>671</v>
      </c>
      <c r="S12" s="19">
        <v>385</v>
      </c>
      <c r="T12" s="19">
        <v>64</v>
      </c>
      <c r="U12" s="19">
        <v>109</v>
      </c>
      <c r="V12" s="19">
        <v>2992</v>
      </c>
      <c r="W12" s="19">
        <v>2163</v>
      </c>
    </row>
    <row r="13" spans="1:23" s="26" customFormat="1" ht="18" customHeight="1">
      <c r="A13" s="28" t="s">
        <v>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2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31">
        <v>0</v>
      </c>
      <c r="O13" s="31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</row>
    <row r="14" spans="1:23" s="26" customFormat="1" ht="18" customHeight="1">
      <c r="A14" s="28" t="s">
        <v>0</v>
      </c>
      <c r="B14" s="19">
        <v>539391</v>
      </c>
      <c r="C14" s="19">
        <f>(10184082+26593353)*3.4528/1000</f>
        <v>126985.12756799998</v>
      </c>
      <c r="D14" s="19">
        <f>SUM(D6+D9)</f>
        <v>91978</v>
      </c>
      <c r="E14" s="19">
        <f>SUM(E6:E12)</f>
        <v>30961</v>
      </c>
      <c r="F14" s="19">
        <v>352281</v>
      </c>
      <c r="G14" s="29" t="s">
        <v>53</v>
      </c>
      <c r="H14" s="19">
        <v>0</v>
      </c>
      <c r="I14" s="19">
        <v>0</v>
      </c>
      <c r="J14" s="19">
        <f>+J9+J6</f>
        <v>86000</v>
      </c>
      <c r="K14" s="19">
        <f>SUM(K6,K9)</f>
        <v>25953</v>
      </c>
      <c r="L14" s="19">
        <f>L6+L9</f>
        <v>52254</v>
      </c>
      <c r="M14" s="19">
        <v>12686.11302</v>
      </c>
      <c r="N14" s="31">
        <f>N9+N6</f>
        <v>1296202</v>
      </c>
      <c r="O14" s="31">
        <f>O9+O6</f>
        <v>968334</v>
      </c>
      <c r="P14" s="19">
        <f>+P6+P9</f>
        <v>1688163</v>
      </c>
      <c r="Q14" s="19">
        <v>885492.1481700008</v>
      </c>
      <c r="R14" s="19">
        <v>44035</v>
      </c>
      <c r="S14" s="19">
        <v>13733</v>
      </c>
      <c r="T14" s="19">
        <v>0</v>
      </c>
      <c r="U14" s="19">
        <v>0</v>
      </c>
      <c r="V14" s="19">
        <v>154161</v>
      </c>
      <c r="W14" s="19">
        <v>28739</v>
      </c>
    </row>
    <row r="15" spans="1:23" s="26" customFormat="1" ht="19.5" customHeight="1">
      <c r="A15" s="27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3"/>
      <c r="U15" s="23"/>
      <c r="V15" s="23"/>
      <c r="W15" s="23"/>
    </row>
    <row r="16" spans="1:23" s="26" customFormat="1" ht="42.75" customHeight="1">
      <c r="A16" s="28"/>
      <c r="B16" s="41" t="s">
        <v>17</v>
      </c>
      <c r="C16" s="41"/>
      <c r="D16" s="35" t="s">
        <v>26</v>
      </c>
      <c r="E16" s="35"/>
      <c r="F16" s="35" t="s">
        <v>18</v>
      </c>
      <c r="G16" s="35"/>
      <c r="H16" s="35" t="s">
        <v>19</v>
      </c>
      <c r="I16" s="35"/>
      <c r="J16" s="41" t="s">
        <v>20</v>
      </c>
      <c r="K16" s="41"/>
      <c r="L16" s="35" t="s">
        <v>21</v>
      </c>
      <c r="M16" s="35"/>
      <c r="N16" s="35" t="s">
        <v>25</v>
      </c>
      <c r="O16" s="35"/>
      <c r="P16" s="35" t="s">
        <v>44</v>
      </c>
      <c r="Q16" s="35"/>
      <c r="R16" s="35" t="s">
        <v>22</v>
      </c>
      <c r="S16" s="35"/>
      <c r="T16" s="48" t="s">
        <v>24</v>
      </c>
      <c r="U16" s="48"/>
      <c r="V16" s="35" t="s">
        <v>23</v>
      </c>
      <c r="W16" s="35"/>
    </row>
    <row r="17" spans="1:23" s="26" customFormat="1" ht="30">
      <c r="A17" s="28" t="s">
        <v>8</v>
      </c>
      <c r="B17" s="22" t="s">
        <v>3</v>
      </c>
      <c r="C17" s="22" t="s">
        <v>4</v>
      </c>
      <c r="D17" s="22" t="s">
        <v>3</v>
      </c>
      <c r="E17" s="22" t="s">
        <v>4</v>
      </c>
      <c r="F17" s="22" t="s">
        <v>3</v>
      </c>
      <c r="G17" s="22" t="s">
        <v>4</v>
      </c>
      <c r="H17" s="22" t="s">
        <v>3</v>
      </c>
      <c r="I17" s="22" t="s">
        <v>4</v>
      </c>
      <c r="J17" s="22" t="s">
        <v>3</v>
      </c>
      <c r="K17" s="22" t="s">
        <v>4</v>
      </c>
      <c r="L17" s="22" t="s">
        <v>3</v>
      </c>
      <c r="M17" s="22" t="s">
        <v>4</v>
      </c>
      <c r="N17" s="32" t="s">
        <v>3</v>
      </c>
      <c r="O17" s="32" t="s">
        <v>4</v>
      </c>
      <c r="P17" s="22" t="s">
        <v>3</v>
      </c>
      <c r="Q17" s="22" t="s">
        <v>4</v>
      </c>
      <c r="R17" s="22" t="s">
        <v>3</v>
      </c>
      <c r="S17" s="22" t="s">
        <v>4</v>
      </c>
      <c r="T17" s="22" t="s">
        <v>3</v>
      </c>
      <c r="U17" s="22" t="s">
        <v>4</v>
      </c>
      <c r="V17" s="22" t="s">
        <v>3</v>
      </c>
      <c r="W17" s="22" t="s">
        <v>4</v>
      </c>
    </row>
    <row r="18" spans="1:23" s="26" customFormat="1" ht="15">
      <c r="A18" s="28" t="s">
        <v>5</v>
      </c>
      <c r="B18" s="25">
        <v>229</v>
      </c>
      <c r="C18" s="19">
        <v>101546.71456799998</v>
      </c>
      <c r="D18" s="19">
        <v>53</v>
      </c>
      <c r="E18" s="19">
        <v>22245</v>
      </c>
      <c r="F18" s="35" t="s">
        <v>54</v>
      </c>
      <c r="G18" s="35" t="s">
        <v>55</v>
      </c>
      <c r="H18" s="19">
        <v>0</v>
      </c>
      <c r="I18" s="19">
        <v>0</v>
      </c>
      <c r="J18" s="19">
        <v>37</v>
      </c>
      <c r="K18" s="19">
        <v>18058</v>
      </c>
      <c r="L18" s="19">
        <f>6.121+10.7-L19</f>
        <v>16.820999999999998</v>
      </c>
      <c r="M18" s="19">
        <f>1891.77714+4473.23697-M19</f>
        <v>6365.01411</v>
      </c>
      <c r="N18" s="31">
        <v>1480</v>
      </c>
      <c r="O18" s="31">
        <v>488074</v>
      </c>
      <c r="P18" s="19">
        <v>2249.474</v>
      </c>
      <c r="Q18" s="19">
        <v>709551.280340001</v>
      </c>
      <c r="R18" s="19">
        <v>32</v>
      </c>
      <c r="S18" s="19">
        <v>11155</v>
      </c>
      <c r="T18" s="19">
        <v>0</v>
      </c>
      <c r="U18" s="19">
        <v>71</v>
      </c>
      <c r="V18" s="19">
        <v>48</v>
      </c>
      <c r="W18" s="19">
        <v>18025</v>
      </c>
    </row>
    <row r="19" spans="1:23" s="26" customFormat="1" ht="15">
      <c r="A19" s="28" t="s">
        <v>6</v>
      </c>
      <c r="B19" s="25">
        <v>1</v>
      </c>
      <c r="C19" s="19">
        <v>1.413</v>
      </c>
      <c r="D19" s="19">
        <v>0</v>
      </c>
      <c r="E19" s="19">
        <v>22</v>
      </c>
      <c r="F19" s="35"/>
      <c r="G19" s="35"/>
      <c r="H19" s="19">
        <v>0</v>
      </c>
      <c r="I19" s="19">
        <v>0</v>
      </c>
      <c r="J19" s="19"/>
      <c r="K19" s="19"/>
      <c r="L19" s="15">
        <v>0</v>
      </c>
      <c r="M19" s="15">
        <v>0</v>
      </c>
      <c r="N19" s="31">
        <v>8</v>
      </c>
      <c r="O19" s="31">
        <v>7488</v>
      </c>
      <c r="P19" s="19">
        <v>12.445</v>
      </c>
      <c r="Q19" s="19">
        <v>3267.73232</v>
      </c>
      <c r="R19" s="19">
        <v>0</v>
      </c>
      <c r="S19" s="19">
        <v>9</v>
      </c>
      <c r="T19" s="19">
        <v>0</v>
      </c>
      <c r="U19" s="19">
        <v>0</v>
      </c>
      <c r="V19" s="19">
        <v>0.044</v>
      </c>
      <c r="W19" s="19">
        <v>105</v>
      </c>
    </row>
    <row r="20" spans="1:23" s="26" customFormat="1" ht="15">
      <c r="A20" s="28" t="s">
        <v>7</v>
      </c>
      <c r="B20" s="25">
        <v>379</v>
      </c>
      <c r="C20" s="19">
        <v>25437</v>
      </c>
      <c r="D20" s="19">
        <v>116</v>
      </c>
      <c r="E20" s="19">
        <v>8694</v>
      </c>
      <c r="F20" s="19" t="s">
        <v>56</v>
      </c>
      <c r="G20" s="19" t="s">
        <v>57</v>
      </c>
      <c r="H20" s="19">
        <v>0</v>
      </c>
      <c r="I20" s="19">
        <v>0</v>
      </c>
      <c r="J20" s="19">
        <v>106</v>
      </c>
      <c r="K20" s="19">
        <v>7895</v>
      </c>
      <c r="L20" s="19">
        <f>24.882+54.485</f>
        <v>79.367</v>
      </c>
      <c r="M20" s="19">
        <f>2055.74526+4265.35365</f>
        <v>6321.098910000001</v>
      </c>
      <c r="N20" s="31">
        <v>3648</v>
      </c>
      <c r="O20" s="31">
        <v>472772</v>
      </c>
      <c r="P20" s="19">
        <v>3268.001</v>
      </c>
      <c r="Q20" s="19">
        <v>172673.13551</v>
      </c>
      <c r="R20" s="19">
        <v>51</v>
      </c>
      <c r="S20" s="19">
        <v>2746</v>
      </c>
      <c r="T20" s="19">
        <v>0</v>
      </c>
      <c r="U20" s="19">
        <v>38</v>
      </c>
      <c r="V20" s="19">
        <v>81</v>
      </c>
      <c r="W20" s="19">
        <v>10609</v>
      </c>
    </row>
    <row r="21" spans="1:23" s="26" customFormat="1" ht="15">
      <c r="A21" s="28" t="s">
        <v>0</v>
      </c>
      <c r="B21" s="25">
        <v>609</v>
      </c>
      <c r="C21" s="19">
        <v>126985.12756799998</v>
      </c>
      <c r="D21" s="19">
        <f>SUM(D18:D20)</f>
        <v>169</v>
      </c>
      <c r="E21" s="19">
        <f>SUM(E18:E20)</f>
        <v>30961</v>
      </c>
      <c r="F21" s="19">
        <v>1641</v>
      </c>
      <c r="G21" s="19" t="s">
        <v>53</v>
      </c>
      <c r="H21" s="19">
        <v>0</v>
      </c>
      <c r="I21" s="19">
        <v>0</v>
      </c>
      <c r="J21" s="19">
        <f aca="true" t="shared" si="0" ref="J21:Q21">SUM(J18:J20)</f>
        <v>143</v>
      </c>
      <c r="K21" s="19">
        <f t="shared" si="0"/>
        <v>25953</v>
      </c>
      <c r="L21" s="19">
        <f t="shared" si="0"/>
        <v>96.188</v>
      </c>
      <c r="M21" s="19">
        <f t="shared" si="0"/>
        <v>12686.11302</v>
      </c>
      <c r="N21" s="31">
        <f>SUM(N18:N20)</f>
        <v>5136</v>
      </c>
      <c r="O21" s="31">
        <f>SUM(O18:O20)</f>
        <v>968334</v>
      </c>
      <c r="P21" s="19">
        <f t="shared" si="0"/>
        <v>5529.92</v>
      </c>
      <c r="Q21" s="19">
        <f t="shared" si="0"/>
        <v>885492.1481700009</v>
      </c>
      <c r="R21" s="19">
        <v>83</v>
      </c>
      <c r="S21" s="19">
        <v>13733</v>
      </c>
      <c r="T21" s="19">
        <v>0</v>
      </c>
      <c r="U21" s="19">
        <v>109</v>
      </c>
      <c r="V21" s="19">
        <v>129.04399999999998</v>
      </c>
      <c r="W21" s="19">
        <v>28739</v>
      </c>
    </row>
    <row r="22" spans="14:15" s="14" customFormat="1" ht="15">
      <c r="N22" s="26"/>
      <c r="O22" s="26"/>
    </row>
  </sheetData>
  <sheetProtection/>
  <mergeCells count="49">
    <mergeCell ref="G6:G7"/>
    <mergeCell ref="I6:I7"/>
    <mergeCell ref="H16:I16"/>
    <mergeCell ref="T16:U16"/>
    <mergeCell ref="V16:W16"/>
    <mergeCell ref="U6:U7"/>
    <mergeCell ref="P16:Q16"/>
    <mergeCell ref="S9:S11"/>
    <mergeCell ref="W6:W7"/>
    <mergeCell ref="U9:U11"/>
    <mergeCell ref="N4:O4"/>
    <mergeCell ref="P4:Q4"/>
    <mergeCell ref="R16:S16"/>
    <mergeCell ref="W9:W11"/>
    <mergeCell ref="F18:F19"/>
    <mergeCell ref="G18:G19"/>
    <mergeCell ref="K9:K11"/>
    <mergeCell ref="K6:K7"/>
    <mergeCell ref="I9:I11"/>
    <mergeCell ref="J16:K16"/>
    <mergeCell ref="A1:W1"/>
    <mergeCell ref="A2:W2"/>
    <mergeCell ref="A3:U3"/>
    <mergeCell ref="G9:G11"/>
    <mergeCell ref="T4:U4"/>
    <mergeCell ref="B4:C4"/>
    <mergeCell ref="V4:W4"/>
    <mergeCell ref="H4:I4"/>
    <mergeCell ref="J4:K4"/>
    <mergeCell ref="L4:M4"/>
    <mergeCell ref="M9:M11"/>
    <mergeCell ref="O9:O11"/>
    <mergeCell ref="Q9:Q11"/>
    <mergeCell ref="B16:C16"/>
    <mergeCell ref="D16:E16"/>
    <mergeCell ref="F16:G16"/>
    <mergeCell ref="E9:E11"/>
    <mergeCell ref="L16:M16"/>
    <mergeCell ref="N16:O16"/>
    <mergeCell ref="D4:E4"/>
    <mergeCell ref="M6:M7"/>
    <mergeCell ref="C6:C7"/>
    <mergeCell ref="R4:S4"/>
    <mergeCell ref="E6:E7"/>
    <mergeCell ref="C9:C11"/>
    <mergeCell ref="F4:G4"/>
    <mergeCell ref="S6:S7"/>
    <mergeCell ref="O6:O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23" r:id="rId1"/>
  <ignoredErrors>
    <ignoredError sqref="G12 G8:G9 G6 G14 F18:G18 G20:G21 F20 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="99" zoomScaleNormal="99" zoomScaleSheetLayoutView="100" zoomScalePageLayoutView="0" workbookViewId="0" topLeftCell="A1">
      <selection activeCell="N18" sqref="N18:O21"/>
    </sheetView>
  </sheetViews>
  <sheetFormatPr defaultColWidth="9.140625" defaultRowHeight="12.75"/>
  <cols>
    <col min="1" max="1" width="33.421875" style="4" customWidth="1"/>
    <col min="2" max="23" width="18.00390625" style="4" customWidth="1"/>
    <col min="24" max="24" width="28.57421875" style="4" customWidth="1"/>
    <col min="25" max="16384" width="9.140625" style="4" customWidth="1"/>
  </cols>
  <sheetData>
    <row r="1" spans="1:23" ht="15.75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</row>
    <row r="2" spans="1:23" ht="15.75">
      <c r="A2" s="10" t="s">
        <v>48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</row>
    <row r="3" spans="1:21" ht="10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3" ht="42.75" customHeight="1">
      <c r="A4" s="3"/>
      <c r="B4" s="54" t="s">
        <v>17</v>
      </c>
      <c r="C4" s="55"/>
      <c r="D4" s="49" t="s">
        <v>26</v>
      </c>
      <c r="E4" s="50"/>
      <c r="F4" s="49" t="s">
        <v>18</v>
      </c>
      <c r="G4" s="50"/>
      <c r="H4" s="49" t="s">
        <v>19</v>
      </c>
      <c r="I4" s="50"/>
      <c r="J4" s="54" t="s">
        <v>20</v>
      </c>
      <c r="K4" s="55"/>
      <c r="L4" s="49" t="s">
        <v>21</v>
      </c>
      <c r="M4" s="50"/>
      <c r="N4" s="49" t="s">
        <v>25</v>
      </c>
      <c r="O4" s="50"/>
      <c r="P4" s="49" t="s">
        <v>45</v>
      </c>
      <c r="Q4" s="50"/>
      <c r="R4" s="49" t="s">
        <v>22</v>
      </c>
      <c r="S4" s="50"/>
      <c r="T4" s="52" t="s">
        <v>24</v>
      </c>
      <c r="U4" s="53"/>
      <c r="V4" s="49" t="s">
        <v>23</v>
      </c>
      <c r="W4" s="50"/>
    </row>
    <row r="5" spans="1:24" ht="45">
      <c r="A5" s="3" t="s">
        <v>29</v>
      </c>
      <c r="B5" s="7" t="s">
        <v>27</v>
      </c>
      <c r="C5" s="6" t="s">
        <v>28</v>
      </c>
      <c r="D5" s="7" t="s">
        <v>27</v>
      </c>
      <c r="E5" s="6" t="s">
        <v>28</v>
      </c>
      <c r="F5" s="7" t="s">
        <v>27</v>
      </c>
      <c r="G5" s="6" t="s">
        <v>28</v>
      </c>
      <c r="H5" s="7" t="s">
        <v>27</v>
      </c>
      <c r="I5" s="6" t="s">
        <v>28</v>
      </c>
      <c r="J5" s="7" t="s">
        <v>27</v>
      </c>
      <c r="K5" s="6" t="s">
        <v>28</v>
      </c>
      <c r="L5" s="7" t="s">
        <v>27</v>
      </c>
      <c r="M5" s="6" t="s">
        <v>28</v>
      </c>
      <c r="N5" s="7" t="s">
        <v>27</v>
      </c>
      <c r="O5" s="6" t="s">
        <v>28</v>
      </c>
      <c r="P5" s="7" t="s">
        <v>27</v>
      </c>
      <c r="Q5" s="6" t="s">
        <v>28</v>
      </c>
      <c r="R5" s="7" t="s">
        <v>27</v>
      </c>
      <c r="S5" s="6" t="s">
        <v>28</v>
      </c>
      <c r="T5" s="7" t="s">
        <v>27</v>
      </c>
      <c r="U5" s="6" t="s">
        <v>28</v>
      </c>
      <c r="V5" s="7" t="s">
        <v>27</v>
      </c>
      <c r="W5" s="6" t="s">
        <v>28</v>
      </c>
      <c r="X5" s="2"/>
    </row>
    <row r="6" spans="1:24" ht="18" customHeight="1">
      <c r="A6" s="1" t="s">
        <v>30</v>
      </c>
      <c r="B6" s="19">
        <v>460048</v>
      </c>
      <c r="C6" s="35">
        <f>C14-C9</f>
        <v>95640.12756799998</v>
      </c>
      <c r="D6" s="19">
        <v>72719</v>
      </c>
      <c r="E6" s="35">
        <v>25914</v>
      </c>
      <c r="F6" s="19">
        <v>337547</v>
      </c>
      <c r="G6" s="35" t="s">
        <v>49</v>
      </c>
      <c r="H6" s="19">
        <v>0</v>
      </c>
      <c r="I6" s="35">
        <v>0</v>
      </c>
      <c r="J6" s="19">
        <v>75004</v>
      </c>
      <c r="K6" s="35">
        <v>19957</v>
      </c>
      <c r="L6" s="19">
        <v>23360</v>
      </c>
      <c r="M6" s="35">
        <v>4895.3747299999995</v>
      </c>
      <c r="N6" s="33">
        <v>1179243</v>
      </c>
      <c r="O6" s="58">
        <v>893227</v>
      </c>
      <c r="P6" s="19">
        <v>1448650</v>
      </c>
      <c r="Q6" s="35">
        <v>810048.0299600008</v>
      </c>
      <c r="R6" s="19">
        <v>38341</v>
      </c>
      <c r="S6" s="35">
        <v>12257</v>
      </c>
      <c r="T6" s="19">
        <v>0</v>
      </c>
      <c r="U6" s="35">
        <v>0</v>
      </c>
      <c r="V6" s="19">
        <v>86597</v>
      </c>
      <c r="W6" s="35">
        <v>17559</v>
      </c>
      <c r="X6" s="2"/>
    </row>
    <row r="7" spans="1:24" ht="18" customHeight="1">
      <c r="A7" s="1" t="s">
        <v>31</v>
      </c>
      <c r="B7" s="19">
        <v>247625</v>
      </c>
      <c r="C7" s="35"/>
      <c r="D7" s="19">
        <v>521</v>
      </c>
      <c r="E7" s="35"/>
      <c r="F7" s="19">
        <v>11732</v>
      </c>
      <c r="G7" s="35"/>
      <c r="H7" s="19">
        <v>0</v>
      </c>
      <c r="I7" s="35"/>
      <c r="J7" s="19">
        <v>0</v>
      </c>
      <c r="K7" s="35"/>
      <c r="L7" s="19">
        <v>0</v>
      </c>
      <c r="M7" s="35"/>
      <c r="N7" s="33">
        <v>0</v>
      </c>
      <c r="O7" s="59"/>
      <c r="P7" s="19">
        <v>4558</v>
      </c>
      <c r="Q7" s="35"/>
      <c r="R7" s="19">
        <v>396</v>
      </c>
      <c r="S7" s="35"/>
      <c r="T7" s="19">
        <v>0</v>
      </c>
      <c r="U7" s="35"/>
      <c r="V7" s="19">
        <v>346</v>
      </c>
      <c r="W7" s="35"/>
      <c r="X7" s="2"/>
    </row>
    <row r="8" spans="1:24" ht="18" customHeight="1">
      <c r="A8" s="1" t="s">
        <v>32</v>
      </c>
      <c r="B8" s="19" t="s">
        <v>46</v>
      </c>
      <c r="C8" s="25">
        <v>0</v>
      </c>
      <c r="D8" s="19">
        <v>60</v>
      </c>
      <c r="E8" s="19"/>
      <c r="F8" s="19">
        <v>5107</v>
      </c>
      <c r="G8" s="29" t="s">
        <v>50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3">
        <v>25824</v>
      </c>
      <c r="O8" s="33">
        <v>18311</v>
      </c>
      <c r="P8" s="19">
        <v>16519</v>
      </c>
      <c r="Q8" s="19">
        <v>27334.96755000001</v>
      </c>
      <c r="R8" s="19">
        <v>0</v>
      </c>
      <c r="S8" s="19">
        <v>0</v>
      </c>
      <c r="T8" s="19">
        <v>0</v>
      </c>
      <c r="U8" s="19">
        <v>0</v>
      </c>
      <c r="V8" s="19">
        <v>1806</v>
      </c>
      <c r="W8" s="19">
        <v>1441</v>
      </c>
      <c r="X8" s="2"/>
    </row>
    <row r="9" spans="1:24" ht="18" customHeight="1">
      <c r="A9" s="1" t="s">
        <v>33</v>
      </c>
      <c r="B9" s="19">
        <f>B14-B6</f>
        <v>79343</v>
      </c>
      <c r="C9" s="35">
        <v>31345</v>
      </c>
      <c r="D9" s="19">
        <v>19259</v>
      </c>
      <c r="E9" s="35">
        <v>5047</v>
      </c>
      <c r="F9" s="19">
        <v>14734</v>
      </c>
      <c r="G9" s="44" t="s">
        <v>51</v>
      </c>
      <c r="H9" s="19">
        <v>0</v>
      </c>
      <c r="I9" s="35">
        <v>0</v>
      </c>
      <c r="J9" s="19">
        <v>10996</v>
      </c>
      <c r="K9" s="35">
        <v>5996</v>
      </c>
      <c r="L9" s="19">
        <f>+L10+L11+L12</f>
        <v>28894</v>
      </c>
      <c r="M9" s="36">
        <v>7790.73829</v>
      </c>
      <c r="N9" s="33">
        <v>116959</v>
      </c>
      <c r="O9" s="58">
        <v>75107</v>
      </c>
      <c r="P9" s="19">
        <f>SUM(P10:P12)</f>
        <v>239513</v>
      </c>
      <c r="Q9" s="36">
        <v>75444.11821</v>
      </c>
      <c r="R9" s="19">
        <v>5694</v>
      </c>
      <c r="S9" s="35">
        <v>1476</v>
      </c>
      <c r="T9" s="19">
        <v>64</v>
      </c>
      <c r="U9" s="35">
        <v>0</v>
      </c>
      <c r="V9" s="19">
        <v>67564</v>
      </c>
      <c r="W9" s="35">
        <v>11180</v>
      </c>
      <c r="X9" s="5"/>
    </row>
    <row r="10" spans="1:24" ht="18" customHeight="1">
      <c r="A10" s="1" t="s">
        <v>34</v>
      </c>
      <c r="B10" s="19">
        <v>0</v>
      </c>
      <c r="C10" s="35"/>
      <c r="D10" s="19">
        <v>5393</v>
      </c>
      <c r="E10" s="35"/>
      <c r="F10" s="19">
        <v>0</v>
      </c>
      <c r="G10" s="44"/>
      <c r="H10" s="19">
        <v>0</v>
      </c>
      <c r="I10" s="35"/>
      <c r="J10" s="19">
        <v>0</v>
      </c>
      <c r="K10" s="35"/>
      <c r="L10" s="19">
        <v>0</v>
      </c>
      <c r="M10" s="38"/>
      <c r="N10" s="33">
        <v>32581</v>
      </c>
      <c r="O10" s="60"/>
      <c r="P10" s="19">
        <v>124184</v>
      </c>
      <c r="Q10" s="38"/>
      <c r="R10" s="19">
        <v>3058</v>
      </c>
      <c r="S10" s="35"/>
      <c r="T10" s="19">
        <v>0</v>
      </c>
      <c r="U10" s="35"/>
      <c r="V10" s="19">
        <v>54836</v>
      </c>
      <c r="W10" s="35"/>
      <c r="X10" s="5"/>
    </row>
    <row r="11" spans="1:24" ht="18" customHeight="1">
      <c r="A11" s="1" t="s">
        <v>35</v>
      </c>
      <c r="B11" s="19">
        <v>0</v>
      </c>
      <c r="C11" s="35"/>
      <c r="D11" s="19">
        <v>10131</v>
      </c>
      <c r="E11" s="35"/>
      <c r="F11" s="19">
        <v>12185</v>
      </c>
      <c r="G11" s="44"/>
      <c r="H11" s="19">
        <v>0</v>
      </c>
      <c r="I11" s="35"/>
      <c r="J11" s="19">
        <f>+J9</f>
        <v>10996</v>
      </c>
      <c r="K11" s="35"/>
      <c r="L11" s="19">
        <f>4094+24445</f>
        <v>28539</v>
      </c>
      <c r="M11" s="39"/>
      <c r="N11" s="33">
        <v>70612</v>
      </c>
      <c r="O11" s="59"/>
      <c r="P11" s="19">
        <v>100840</v>
      </c>
      <c r="Q11" s="39"/>
      <c r="R11" s="19">
        <v>1965</v>
      </c>
      <c r="S11" s="35"/>
      <c r="T11" s="19">
        <v>0</v>
      </c>
      <c r="U11" s="35"/>
      <c r="V11" s="19">
        <v>9736</v>
      </c>
      <c r="W11" s="35"/>
      <c r="X11" s="2"/>
    </row>
    <row r="12" spans="1:24" ht="18" customHeight="1">
      <c r="A12" s="1" t="s">
        <v>32</v>
      </c>
      <c r="B12" s="19">
        <f>872+48</f>
        <v>920</v>
      </c>
      <c r="C12" s="19">
        <v>4328</v>
      </c>
      <c r="D12" s="19">
        <v>3735</v>
      </c>
      <c r="E12" s="19">
        <v>0</v>
      </c>
      <c r="F12" s="19">
        <v>2549</v>
      </c>
      <c r="G12" s="29" t="s">
        <v>52</v>
      </c>
      <c r="H12" s="19">
        <v>0</v>
      </c>
      <c r="I12" s="19">
        <v>0</v>
      </c>
      <c r="J12" s="19">
        <v>0</v>
      </c>
      <c r="K12" s="19">
        <v>0</v>
      </c>
      <c r="L12" s="19">
        <v>355</v>
      </c>
      <c r="M12" s="19">
        <v>522.31937</v>
      </c>
      <c r="N12" s="33">
        <v>13766</v>
      </c>
      <c r="O12" s="33">
        <v>7155</v>
      </c>
      <c r="P12" s="19">
        <v>14489</v>
      </c>
      <c r="Q12" s="19">
        <v>24935.42025</v>
      </c>
      <c r="R12" s="19">
        <v>671</v>
      </c>
      <c r="S12" s="19">
        <v>385</v>
      </c>
      <c r="T12" s="19">
        <v>64</v>
      </c>
      <c r="U12" s="19">
        <v>109</v>
      </c>
      <c r="V12" s="19">
        <v>2992</v>
      </c>
      <c r="W12" s="19">
        <v>2163</v>
      </c>
      <c r="X12" s="2"/>
    </row>
    <row r="13" spans="1:24" ht="18" customHeight="1">
      <c r="A13" s="1" t="s">
        <v>36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2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33">
        <v>0</v>
      </c>
      <c r="O13" s="33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"/>
    </row>
    <row r="14" spans="1:24" ht="18" customHeight="1">
      <c r="A14" s="1" t="s">
        <v>38</v>
      </c>
      <c r="B14" s="19">
        <v>539391</v>
      </c>
      <c r="C14" s="19">
        <f>(10184082+26593353)*3.4528/1000</f>
        <v>126985.12756799998</v>
      </c>
      <c r="D14" s="19">
        <f>SUM(D6+D9)</f>
        <v>91978</v>
      </c>
      <c r="E14" s="19">
        <f>SUM(E6:E12)</f>
        <v>30961</v>
      </c>
      <c r="F14" s="19">
        <v>352281</v>
      </c>
      <c r="G14" s="29" t="s">
        <v>53</v>
      </c>
      <c r="H14" s="19">
        <v>0</v>
      </c>
      <c r="I14" s="19">
        <v>0</v>
      </c>
      <c r="J14" s="19">
        <f>+J9+J6</f>
        <v>86000</v>
      </c>
      <c r="K14" s="19">
        <f>SUM(K6,K9)</f>
        <v>25953</v>
      </c>
      <c r="L14" s="19">
        <f>L6+L9</f>
        <v>52254</v>
      </c>
      <c r="M14" s="19">
        <v>12686.11302</v>
      </c>
      <c r="N14" s="33">
        <f>N9+N6</f>
        <v>1296202</v>
      </c>
      <c r="O14" s="33">
        <f>O9+O6</f>
        <v>968334</v>
      </c>
      <c r="P14" s="19">
        <f>+P6+P9</f>
        <v>1688163</v>
      </c>
      <c r="Q14" s="19">
        <v>885492.1481700008</v>
      </c>
      <c r="R14" s="19">
        <v>44035</v>
      </c>
      <c r="S14" s="19">
        <v>13733</v>
      </c>
      <c r="T14" s="19">
        <v>0</v>
      </c>
      <c r="U14" s="19">
        <v>0</v>
      </c>
      <c r="V14" s="19">
        <v>154161</v>
      </c>
      <c r="W14" s="19">
        <v>28739</v>
      </c>
      <c r="X14" s="2"/>
    </row>
    <row r="15" spans="1:24" ht="19.5" customHeight="1">
      <c r="A15" s="2"/>
      <c r="B15" s="9"/>
      <c r="C15" s="9"/>
      <c r="D15" s="9"/>
      <c r="E15" s="8"/>
      <c r="F15" s="9"/>
      <c r="G15" s="9"/>
      <c r="H15" s="9"/>
      <c r="I15" s="9"/>
      <c r="J15" s="9"/>
      <c r="K15" s="9"/>
      <c r="L15" s="8"/>
      <c r="M15" s="9"/>
      <c r="N15" s="9"/>
      <c r="O15" s="16"/>
      <c r="P15" s="9"/>
      <c r="Q15" s="9"/>
      <c r="R15" s="13"/>
      <c r="S15" s="8"/>
      <c r="T15" s="9"/>
      <c r="U15" s="9"/>
      <c r="V15" s="9"/>
      <c r="W15" s="9"/>
      <c r="X15" s="2"/>
    </row>
    <row r="16" spans="1:23" ht="42.75" customHeight="1">
      <c r="A16" s="3"/>
      <c r="B16" s="54" t="s">
        <v>17</v>
      </c>
      <c r="C16" s="55"/>
      <c r="D16" s="49" t="s">
        <v>26</v>
      </c>
      <c r="E16" s="50"/>
      <c r="F16" s="49" t="s">
        <v>18</v>
      </c>
      <c r="G16" s="50"/>
      <c r="H16" s="49" t="s">
        <v>19</v>
      </c>
      <c r="I16" s="50"/>
      <c r="J16" s="54" t="s">
        <v>20</v>
      </c>
      <c r="K16" s="55"/>
      <c r="L16" s="49" t="s">
        <v>21</v>
      </c>
      <c r="M16" s="50"/>
      <c r="N16" s="49" t="s">
        <v>25</v>
      </c>
      <c r="O16" s="56"/>
      <c r="P16" s="57" t="s">
        <v>44</v>
      </c>
      <c r="Q16" s="57"/>
      <c r="R16" s="56" t="s">
        <v>22</v>
      </c>
      <c r="S16" s="50"/>
      <c r="T16" s="52" t="s">
        <v>24</v>
      </c>
      <c r="U16" s="53"/>
      <c r="V16" s="49" t="s">
        <v>23</v>
      </c>
      <c r="W16" s="50"/>
    </row>
    <row r="17" spans="1:23" ht="45">
      <c r="A17" s="3" t="s">
        <v>39</v>
      </c>
      <c r="B17" s="6" t="s">
        <v>43</v>
      </c>
      <c r="C17" s="6" t="s">
        <v>28</v>
      </c>
      <c r="D17" s="6" t="s">
        <v>43</v>
      </c>
      <c r="E17" s="6" t="s">
        <v>28</v>
      </c>
      <c r="F17" s="6" t="s">
        <v>43</v>
      </c>
      <c r="G17" s="6" t="s">
        <v>28</v>
      </c>
      <c r="H17" s="6" t="s">
        <v>43</v>
      </c>
      <c r="I17" s="6" t="s">
        <v>28</v>
      </c>
      <c r="J17" s="6" t="s">
        <v>43</v>
      </c>
      <c r="K17" s="6" t="s">
        <v>28</v>
      </c>
      <c r="L17" s="6" t="s">
        <v>43</v>
      </c>
      <c r="M17" s="6" t="s">
        <v>28</v>
      </c>
      <c r="N17" s="6" t="s">
        <v>43</v>
      </c>
      <c r="O17" s="17" t="s">
        <v>28</v>
      </c>
      <c r="P17" s="6" t="s">
        <v>43</v>
      </c>
      <c r="Q17" s="6" t="s">
        <v>28</v>
      </c>
      <c r="R17" s="18" t="s">
        <v>43</v>
      </c>
      <c r="S17" s="6" t="s">
        <v>28</v>
      </c>
      <c r="T17" s="6" t="s">
        <v>43</v>
      </c>
      <c r="U17" s="6" t="s">
        <v>28</v>
      </c>
      <c r="V17" s="6" t="s">
        <v>43</v>
      </c>
      <c r="W17" s="6" t="s">
        <v>28</v>
      </c>
    </row>
    <row r="18" spans="1:23" ht="15">
      <c r="A18" s="3" t="s">
        <v>40</v>
      </c>
      <c r="B18" s="25">
        <v>229</v>
      </c>
      <c r="C18" s="19">
        <v>101546.71456799998</v>
      </c>
      <c r="D18" s="19">
        <v>53</v>
      </c>
      <c r="E18" s="19">
        <v>22245</v>
      </c>
      <c r="F18" s="35" t="s">
        <v>54</v>
      </c>
      <c r="G18" s="35" t="s">
        <v>55</v>
      </c>
      <c r="H18" s="19">
        <v>0</v>
      </c>
      <c r="I18" s="19">
        <v>0</v>
      </c>
      <c r="J18" s="19">
        <v>37</v>
      </c>
      <c r="K18" s="19">
        <v>18058</v>
      </c>
      <c r="L18" s="19">
        <f>6.121+10.7-L19</f>
        <v>16.820999999999998</v>
      </c>
      <c r="M18" s="19">
        <f>1891.77714+4473.23697-M19</f>
        <v>6365.01411</v>
      </c>
      <c r="N18" s="33">
        <v>1480</v>
      </c>
      <c r="O18" s="33">
        <v>488074</v>
      </c>
      <c r="P18" s="19">
        <v>2249.474</v>
      </c>
      <c r="Q18" s="19">
        <v>709551.280340001</v>
      </c>
      <c r="R18" s="19">
        <v>32</v>
      </c>
      <c r="S18" s="19">
        <v>11155</v>
      </c>
      <c r="T18" s="19">
        <v>0</v>
      </c>
      <c r="U18" s="19">
        <v>71</v>
      </c>
      <c r="V18" s="19">
        <v>48</v>
      </c>
      <c r="W18" s="19">
        <v>18025</v>
      </c>
    </row>
    <row r="19" spans="1:23" ht="15">
      <c r="A19" s="3" t="s">
        <v>41</v>
      </c>
      <c r="B19" s="25">
        <v>1</v>
      </c>
      <c r="C19" s="19">
        <v>1.413</v>
      </c>
      <c r="D19" s="19">
        <v>0</v>
      </c>
      <c r="E19" s="19">
        <v>22</v>
      </c>
      <c r="F19" s="35"/>
      <c r="G19" s="35"/>
      <c r="H19" s="19">
        <v>0</v>
      </c>
      <c r="I19" s="19">
        <v>0</v>
      </c>
      <c r="J19" s="19"/>
      <c r="K19" s="19"/>
      <c r="L19" s="15">
        <v>0</v>
      </c>
      <c r="M19" s="15">
        <v>0</v>
      </c>
      <c r="N19" s="33">
        <v>8</v>
      </c>
      <c r="O19" s="33">
        <v>7488</v>
      </c>
      <c r="P19" s="19">
        <v>12.445</v>
      </c>
      <c r="Q19" s="19">
        <v>3267.73232</v>
      </c>
      <c r="R19" s="19">
        <v>0</v>
      </c>
      <c r="S19" s="19">
        <v>9</v>
      </c>
      <c r="T19" s="19">
        <v>0</v>
      </c>
      <c r="U19" s="19">
        <v>0</v>
      </c>
      <c r="V19" s="19">
        <v>0.044</v>
      </c>
      <c r="W19" s="19">
        <v>105</v>
      </c>
    </row>
    <row r="20" spans="1:23" ht="15">
      <c r="A20" s="3" t="s">
        <v>42</v>
      </c>
      <c r="B20" s="25">
        <v>379</v>
      </c>
      <c r="C20" s="19">
        <v>25437</v>
      </c>
      <c r="D20" s="19">
        <v>116</v>
      </c>
      <c r="E20" s="19">
        <v>8694</v>
      </c>
      <c r="F20" s="19" t="s">
        <v>56</v>
      </c>
      <c r="G20" s="19" t="s">
        <v>57</v>
      </c>
      <c r="H20" s="19">
        <v>0</v>
      </c>
      <c r="I20" s="19">
        <v>0</v>
      </c>
      <c r="J20" s="19">
        <v>106</v>
      </c>
      <c r="K20" s="19">
        <v>7895</v>
      </c>
      <c r="L20" s="19">
        <f>24.882+54.485</f>
        <v>79.367</v>
      </c>
      <c r="M20" s="19">
        <f>2055.74526+4265.35365</f>
        <v>6321.098910000001</v>
      </c>
      <c r="N20" s="33">
        <v>3648</v>
      </c>
      <c r="O20" s="33">
        <v>472772</v>
      </c>
      <c r="P20" s="19">
        <v>3268.001</v>
      </c>
      <c r="Q20" s="19">
        <v>172673.13551</v>
      </c>
      <c r="R20" s="19">
        <v>51</v>
      </c>
      <c r="S20" s="19">
        <v>2746</v>
      </c>
      <c r="T20" s="19">
        <v>0</v>
      </c>
      <c r="U20" s="19">
        <v>38</v>
      </c>
      <c r="V20" s="19">
        <v>81</v>
      </c>
      <c r="W20" s="19">
        <v>10609</v>
      </c>
    </row>
    <row r="21" spans="1:23" ht="15">
      <c r="A21" s="3" t="s">
        <v>38</v>
      </c>
      <c r="B21" s="25">
        <v>609</v>
      </c>
      <c r="C21" s="19">
        <v>126985.12756799998</v>
      </c>
      <c r="D21" s="19">
        <f>SUM(D18:D20)</f>
        <v>169</v>
      </c>
      <c r="E21" s="19">
        <f>SUM(E18:E20)</f>
        <v>30961</v>
      </c>
      <c r="F21" s="19">
        <v>1641</v>
      </c>
      <c r="G21" s="19" t="s">
        <v>53</v>
      </c>
      <c r="H21" s="19">
        <v>0</v>
      </c>
      <c r="I21" s="19">
        <v>0</v>
      </c>
      <c r="J21" s="19">
        <f aca="true" t="shared" si="0" ref="J21:Q21">SUM(J18:J20)</f>
        <v>143</v>
      </c>
      <c r="K21" s="19">
        <f t="shared" si="0"/>
        <v>25953</v>
      </c>
      <c r="L21" s="19">
        <f t="shared" si="0"/>
        <v>96.188</v>
      </c>
      <c r="M21" s="19">
        <f t="shared" si="0"/>
        <v>12686.11302</v>
      </c>
      <c r="N21" s="33">
        <f>SUM(N18:N20)</f>
        <v>5136</v>
      </c>
      <c r="O21" s="33">
        <f>SUM(O18:O20)</f>
        <v>968334</v>
      </c>
      <c r="P21" s="19">
        <f t="shared" si="0"/>
        <v>5529.92</v>
      </c>
      <c r="Q21" s="19">
        <f t="shared" si="0"/>
        <v>885492.1481700009</v>
      </c>
      <c r="R21" s="19">
        <v>83</v>
      </c>
      <c r="S21" s="19">
        <v>13733</v>
      </c>
      <c r="T21" s="19">
        <v>0</v>
      </c>
      <c r="U21" s="19">
        <v>109</v>
      </c>
      <c r="V21" s="19">
        <v>129.04399999999998</v>
      </c>
      <c r="W21" s="19">
        <v>28739</v>
      </c>
    </row>
  </sheetData>
  <sheetProtection/>
  <mergeCells count="47">
    <mergeCell ref="K9:K11"/>
    <mergeCell ref="M9:M11"/>
    <mergeCell ref="S9:S11"/>
    <mergeCell ref="U9:U11"/>
    <mergeCell ref="W9:W11"/>
    <mergeCell ref="O6:O7"/>
    <mergeCell ref="Q6:Q7"/>
    <mergeCell ref="O9:O11"/>
    <mergeCell ref="Q9:Q11"/>
    <mergeCell ref="S6:S7"/>
    <mergeCell ref="D4:E4"/>
    <mergeCell ref="F4:G4"/>
    <mergeCell ref="H4:I4"/>
    <mergeCell ref="C9:C11"/>
    <mergeCell ref="E9:E11"/>
    <mergeCell ref="G9:G11"/>
    <mergeCell ref="I9:I11"/>
    <mergeCell ref="V16:W16"/>
    <mergeCell ref="N16:O16"/>
    <mergeCell ref="P16:Q16"/>
    <mergeCell ref="R16:S16"/>
    <mergeCell ref="T16:U16"/>
    <mergeCell ref="P4:Q4"/>
    <mergeCell ref="W6:W7"/>
    <mergeCell ref="V4:W4"/>
    <mergeCell ref="N4:O4"/>
    <mergeCell ref="U6:U7"/>
    <mergeCell ref="F18:F19"/>
    <mergeCell ref="G18:G19"/>
    <mergeCell ref="L16:M16"/>
    <mergeCell ref="J16:K16"/>
    <mergeCell ref="B16:C16"/>
    <mergeCell ref="J4:K4"/>
    <mergeCell ref="L4:M4"/>
    <mergeCell ref="D16:E16"/>
    <mergeCell ref="F16:G16"/>
    <mergeCell ref="K6:K7"/>
    <mergeCell ref="H16:I16"/>
    <mergeCell ref="A3:U3"/>
    <mergeCell ref="R4:S4"/>
    <mergeCell ref="T4:U4"/>
    <mergeCell ref="C6:C7"/>
    <mergeCell ref="E6:E7"/>
    <mergeCell ref="G6:G7"/>
    <mergeCell ref="I6:I7"/>
    <mergeCell ref="B4:C4"/>
    <mergeCell ref="M6:M7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2009-01-28T06:49:08Z</cp:lastPrinted>
  <dcterms:created xsi:type="dcterms:W3CDTF">2006-01-23T08:29:20Z</dcterms:created>
  <dcterms:modified xsi:type="dcterms:W3CDTF">2010-05-14T07:52:07Z</dcterms:modified>
  <cp:category/>
  <cp:version/>
  <cp:contentType/>
  <cp:contentStatus/>
</cp:coreProperties>
</file>