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<sst xmlns="http://schemas.openxmlformats.org/spreadsheetml/2006/main" count="107" uniqueCount="87">
  <si>
    <t>Pretenzijos bankams ir kitoms kredito bei finansų institucijoms</t>
  </si>
  <si>
    <t>Skolos vertybiniai popieriai</t>
  </si>
  <si>
    <t>Įsisikolinimas bankams ir kitoms kredito bei finansų institucijoms</t>
  </si>
  <si>
    <t>Indėliai ir akredityvai</t>
  </si>
  <si>
    <t>Specialieji ir skolinimosi fondai</t>
  </si>
  <si>
    <t>Akcininkų nuosavybė</t>
  </si>
  <si>
    <t>Įregistruotas akcinis kapitalas</t>
  </si>
  <si>
    <t>Pagrindiniai bankų veiklos rodikliai</t>
  </si>
  <si>
    <t xml:space="preserve">    - fizinių asmenų indėliai</t>
  </si>
  <si>
    <t xml:space="preserve">    - juridinių asmenų indėliai</t>
  </si>
  <si>
    <t xml:space="preserve"> Iš jų įsiskolinimai patronuojančiam bankui ar kitai patronuojančiai kredito bei finansų institucijai</t>
  </si>
  <si>
    <t>Banko garantijos ir laidavimai</t>
  </si>
  <si>
    <t>Banko išleisti akredityvai</t>
  </si>
  <si>
    <t>iš jų lėšos bankuose ir fin. institucijose</t>
  </si>
  <si>
    <t>iš jų paskolos bankams ir fin. institucijoms</t>
  </si>
  <si>
    <t>Turtas</t>
  </si>
  <si>
    <t>iš jų paskolos fiziniams asmenims</t>
  </si>
  <si>
    <t>iš jų paskolos juridiniams asmenims</t>
  </si>
  <si>
    <t>Įsipareigojimai ir akcininkų nuosavybė</t>
  </si>
  <si>
    <r>
      <t xml:space="preserve">Specialieji atidėjiniai </t>
    </r>
    <r>
      <rPr>
        <sz val="10"/>
        <rFont val="Arial"/>
        <family val="0"/>
      </rPr>
      <t>(su minuso ženklu)</t>
    </r>
  </si>
  <si>
    <t>Klientams suteiktos paskolos</t>
  </si>
  <si>
    <t>Indėliai iki pareikalavimo</t>
  </si>
  <si>
    <t>Terminuotieji indėliai</t>
  </si>
  <si>
    <t>iš jų atvirkštiniai atpirkimo sandoriai ir skolos įsipareigojimų supirkimas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</si>
  <si>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</si>
  <si>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</si>
  <si>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</si>
  <si>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</si>
  <si>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</si>
  <si>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</si>
  <si>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</si>
  <si>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</si>
  <si>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</si>
  <si>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</si>
  <si>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</si>
  <si>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>Įsisikolinimas tarptautinėms organizacijoms</t>
  </si>
  <si>
    <t xml:space="preserve">       - būsto paskolos</t>
  </si>
  <si>
    <t xml:space="preserve">  </t>
  </si>
  <si>
    <t>Išleisti skolos vertybiniai popieriai</t>
  </si>
  <si>
    <t>2007 m. liepos mėn. pabaigoje, tūkst. Lt</t>
  </si>
  <si>
    <r>
      <t xml:space="preserve">  - iš jų grupės įmonės</t>
    </r>
    <r>
      <rPr>
        <sz val="10"/>
        <rFont val="Arial"/>
        <family val="0"/>
      </rPr>
      <t xml:space="preserve"> įsigijo</t>
    </r>
  </si>
  <si>
    <r>
      <t>Juridinių asmenų įsigytų strūkturizuotų finansinių priemonių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vertė </t>
    </r>
    <r>
      <rPr>
        <sz val="10"/>
        <rFont val="Arial"/>
        <family val="0"/>
      </rPr>
      <t>(LTL)</t>
    </r>
  </si>
  <si>
    <r>
      <t>Fizinių asmenų įsigytų strūkturizuotų finansinių priemonių</t>
    </r>
    <r>
      <rPr>
        <sz val="10"/>
        <rFont val="Helv"/>
        <family val="0"/>
      </rPr>
      <t xml:space="preserve"> ve</t>
    </r>
    <r>
      <rPr>
        <u val="single"/>
        <sz val="10"/>
        <rFont val="Helv"/>
        <family val="0"/>
      </rPr>
      <t>r</t>
    </r>
    <r>
      <rPr>
        <sz val="10"/>
        <rFont val="Helv"/>
        <family val="0"/>
      </rPr>
      <t>tė</t>
    </r>
    <r>
      <rPr>
        <sz val="10"/>
        <rFont val="Helv"/>
        <family val="0"/>
      </rPr>
      <t xml:space="preserve"> (LTL)</t>
    </r>
  </si>
  <si>
    <r>
      <t xml:space="preserve">Išleistų strūkturizuotų finansinių priemonių vertė </t>
    </r>
    <r>
      <rPr>
        <u val="single"/>
        <sz val="10"/>
        <rFont val="Arial"/>
        <family val="2"/>
      </rPr>
      <t>(</t>
    </r>
    <r>
      <rPr>
        <sz val="10"/>
        <rFont val="Arial"/>
        <family val="2"/>
      </rPr>
      <t xml:space="preserve">LTL) </t>
    </r>
  </si>
  <si>
    <t xml:space="preserve">       - kitos paskolos</t>
  </si>
  <si>
    <t xml:space="preserve">       - vartojamosios paskolos</t>
  </si>
  <si>
    <r>
      <t>Naujai pasirašytos paskolų sutartys fiziniams asmenims</t>
    </r>
    <r>
      <rPr>
        <sz val="10"/>
        <rFont val="Arial"/>
        <family val="0"/>
      </rPr>
      <t xml:space="preserve"> nominalia verte (neatėmus specialiųjų atidėjimų, nepridėjus sukauptų palūkanų ir administravimo mokesčio)</t>
    </r>
  </si>
  <si>
    <r>
      <t>Paskolos juridiniams asmenims</t>
    </r>
    <r>
      <rPr>
        <sz val="10"/>
        <rFont val="Arial"/>
        <family val="0"/>
      </rPr>
      <t xml:space="preserve"> nominalia verte (neatėmus specialiųjų atidėjimų, nepridėjus sukauptų palūkanų ir administravimo mokesčio)</t>
    </r>
  </si>
  <si>
    <r>
      <t>Paskolos fiziniams asmenims</t>
    </r>
    <r>
      <rPr>
        <sz val="10"/>
        <rFont val="Arial"/>
        <family val="0"/>
      </rPr>
      <t xml:space="preserve"> nominalia verte (neatėmus specialiųjų atidėjimų, nepridėjus sukauptų palūkanų ir administravimo mokesčio)</t>
    </r>
  </si>
  <si>
    <t>Main Indicators of Banks</t>
  </si>
  <si>
    <t>2007 July (end of period), thousands LTL</t>
  </si>
  <si>
    <t>Claims on banks and other credit and financial institutions</t>
  </si>
  <si>
    <t>o/w: deposits with banks and financial institutions</t>
  </si>
  <si>
    <t>o/w: loans to banks and financial institutions</t>
  </si>
  <si>
    <t>Loans granted</t>
  </si>
  <si>
    <t>o/w: loans to Individuals</t>
  </si>
  <si>
    <t xml:space="preserve">o/w: loans to legal entities  </t>
  </si>
  <si>
    <t>o/w: reverse repos and factoring</t>
  </si>
  <si>
    <t>Debt securities</t>
  </si>
  <si>
    <t xml:space="preserve">Specific provisions </t>
  </si>
  <si>
    <t>Assets</t>
  </si>
  <si>
    <t>Liabilities to banks and other credit and financial institutions</t>
  </si>
  <si>
    <t xml:space="preserve">o/w: Liabilities to parent banks and other financial institutions </t>
  </si>
  <si>
    <t>Liabilities to international organizations</t>
  </si>
  <si>
    <t>Deposits and letters of credit</t>
  </si>
  <si>
    <t>Demand deposits</t>
  </si>
  <si>
    <t>- individuals</t>
  </si>
  <si>
    <t xml:space="preserve">- legal entities  </t>
  </si>
  <si>
    <t>Deposits with agreed maturity</t>
  </si>
  <si>
    <t>- legal entities</t>
  </si>
  <si>
    <t>Issued debt securities</t>
  </si>
  <si>
    <t>Specific and lending funds</t>
  </si>
  <si>
    <t>Shareholders equity</t>
  </si>
  <si>
    <t>Registered share capital</t>
  </si>
  <si>
    <t>Liabilities and shareholders equity</t>
  </si>
  <si>
    <t>Guarantees and warrantees</t>
  </si>
  <si>
    <t>Commitments to issue letters of credit</t>
  </si>
  <si>
    <t>Loans to Individuals, In nominal value, thousands LTL</t>
  </si>
  <si>
    <t>Housing loans</t>
  </si>
  <si>
    <t>Consumer loans</t>
  </si>
  <si>
    <t>Other loans</t>
  </si>
  <si>
    <t>Loans to Legal Entities</t>
  </si>
  <si>
    <t>New Loan Contracts to Individuals In nominal value,  thousands LTL</t>
  </si>
  <si>
    <t>Structural financial instruments Value, LTL</t>
  </si>
  <si>
    <t>Value of Composed financial instruments of Individuals  (LTL)</t>
  </si>
  <si>
    <t>Value of Composed financial instruments of Legal Entities  (LTL)</t>
  </si>
  <si>
    <t xml:space="preserve"> - o/w companies of the Group has purchased 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</si>
</sst>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1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0" fillId="0" borderId="1" xfId="21" applyNumberFormat="1" applyFont="1" applyBorder="1">
      <alignment/>
      <protection/>
    </xf>
    <xf numFmtId="3" fontId="4" fillId="0" borderId="1" xfId="21" applyNumberFormat="1" applyFont="1" applyBorder="1">
      <alignment/>
      <protection/>
    </xf>
    <xf numFmtId="3" fontId="0" fillId="0" borderId="1" xfId="21" applyNumberFormat="1" applyFont="1" applyBorder="1">
      <alignment/>
      <protection/>
    </xf>
    <xf numFmtId="3" fontId="0" fillId="0" borderId="1" xfId="21" applyNumberFormat="1" applyFont="1" applyFill="1" applyBorder="1">
      <alignment/>
      <protection/>
    </xf>
    <xf numFmtId="3" fontId="0" fillId="0" borderId="1" xfId="21" applyNumberFormat="1" applyFont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2" fillId="0" borderId="1" xfId="0" applyNumberFormat="1" applyFont="1" applyFill="1" applyBorder="1" applyAlignment="1">
      <alignment/>
    </xf>
    <xf numFmtId="3" fontId="0" fillId="0" borderId="1" xfId="21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right" wrapText="1"/>
    </xf>
    <xf numFmtId="0" fontId="15" fillId="0" borderId="3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/>
    </xf>
    <xf numFmtId="3" fontId="0" fillId="0" borderId="4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shrinkToFit="1" readingOrder="1"/>
    </xf>
    <xf numFmtId="0" fontId="0" fillId="0" borderId="6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3" fillId="0" borderId="0" xfId="0" applyFont="1" applyAlignment="1">
      <alignment horizontal="center"/>
    </xf>
    <xf numFmtId="0" fontId="0" fillId="0" borderId="5" xfId="0" applyFont="1" applyFill="1" applyBorder="1" applyAlignment="1">
      <alignment horizontal="left" shrinkToFit="1" readingOrder="1"/>
    </xf>
    <xf numFmtId="0" fontId="0" fillId="0" borderId="6" xfId="0" applyFont="1" applyFill="1" applyBorder="1" applyAlignment="1">
      <alignment horizontal="left" shrinkToFit="1" readingOrder="1"/>
    </xf>
    <xf numFmtId="0" fontId="0" fillId="0" borderId="4" xfId="0" applyFont="1" applyFill="1" applyBorder="1" applyAlignment="1">
      <alignment horizontal="left" shrinkToFit="1" readingOrder="1"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 shrinkToFit="1" readingOrder="1"/>
    </xf>
    <xf numFmtId="0" fontId="0" fillId="0" borderId="6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0" fillId="0" borderId="7" xfId="0" applyFont="1" applyFill="1" applyBorder="1" applyAlignment="1">
      <alignment horizontal="left" wrapText="1" shrinkToFit="1" readingOrder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a B_nauj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showGridLines="0" tabSelected="1" zoomScale="75" zoomScaleNormal="75" zoomScaleSheetLayoutView="100" workbookViewId="0" topLeftCell="A1">
      <selection activeCell="F17" sqref="F17"/>
    </sheetView>
  </sheetViews>
  <sheetFormatPr defaultColWidth="9.140625" defaultRowHeight="12.75"/>
  <cols>
    <col min="1" max="1" width="40.57421875" style="58" customWidth="1"/>
    <col min="2" max="9" width="11.28125" style="53" customWidth="1"/>
    <col min="10" max="10" width="11.28125" style="54" customWidth="1"/>
    <col min="11" max="12" width="11.28125" style="53" customWidth="1"/>
    <col min="13" max="20" width="8.8515625" style="53" customWidth="1"/>
    <col min="21" max="21" width="10.7109375" style="53" customWidth="1"/>
    <col min="22" max="16384" width="8.8515625" style="53" customWidth="1"/>
  </cols>
  <sheetData>
    <row r="2" spans="1:12" s="1" customFormat="1" ht="15.75">
      <c r="A2" s="77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1" customFormat="1" ht="15.75">
      <c r="A3" s="77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5" spans="1:12" ht="159" customHeight="1">
      <c r="A5" s="55"/>
      <c r="B5" s="6" t="s">
        <v>27</v>
      </c>
      <c r="C5" s="6" t="s">
        <v>24</v>
      </c>
      <c r="D5" s="7" t="s">
        <v>25</v>
      </c>
      <c r="E5" s="6" t="s">
        <v>26</v>
      </c>
      <c r="F5" s="6" t="s">
        <v>28</v>
      </c>
      <c r="G5" s="6" t="s">
        <v>29</v>
      </c>
      <c r="H5" s="6" t="s">
        <v>30</v>
      </c>
      <c r="I5" s="6" t="s">
        <v>31</v>
      </c>
      <c r="J5" s="35" t="s">
        <v>32</v>
      </c>
      <c r="K5" s="6" t="s">
        <v>33</v>
      </c>
      <c r="L5" s="6" t="s">
        <v>34</v>
      </c>
    </row>
    <row r="6" spans="1:12" ht="25.5">
      <c r="A6" s="55" t="s">
        <v>0</v>
      </c>
      <c r="B6" s="19">
        <v>86514</v>
      </c>
      <c r="C6" s="48">
        <v>1071545</v>
      </c>
      <c r="D6" s="19">
        <v>1383450</v>
      </c>
      <c r="E6" s="29">
        <v>581963</v>
      </c>
      <c r="F6" s="19">
        <v>96066</v>
      </c>
      <c r="G6" s="19">
        <v>706804</v>
      </c>
      <c r="H6" s="19">
        <v>22147</v>
      </c>
      <c r="I6" s="19">
        <v>134348</v>
      </c>
      <c r="J6" s="48">
        <v>1689082</v>
      </c>
      <c r="K6" s="27">
        <v>177907</v>
      </c>
      <c r="L6" s="19">
        <v>1320963</v>
      </c>
    </row>
    <row r="7" spans="1:12" ht="12.75">
      <c r="A7" s="56" t="s">
        <v>13</v>
      </c>
      <c r="B7" s="19">
        <v>86514</v>
      </c>
      <c r="C7" s="48">
        <f>1071545-252160-202986</f>
        <v>616399</v>
      </c>
      <c r="D7" s="19">
        <v>1092161</v>
      </c>
      <c r="E7" s="29">
        <v>434778</v>
      </c>
      <c r="F7" s="19">
        <v>69768</v>
      </c>
      <c r="G7" s="19">
        <f>SUM(G6-G8)</f>
        <v>291877</v>
      </c>
      <c r="H7" s="19">
        <f>H6-H8</f>
        <v>14757</v>
      </c>
      <c r="I7" s="19">
        <v>108016</v>
      </c>
      <c r="J7" s="48">
        <f>+J6-J8</f>
        <v>453831</v>
      </c>
      <c r="K7" s="27">
        <v>64875</v>
      </c>
      <c r="L7" s="19">
        <v>680466</v>
      </c>
    </row>
    <row r="8" spans="1:12" ht="12.75">
      <c r="A8" s="56" t="s">
        <v>14</v>
      </c>
      <c r="B8" s="19">
        <v>0</v>
      </c>
      <c r="C8" s="48">
        <f>252160+202986</f>
        <v>455146</v>
      </c>
      <c r="D8" s="19">
        <v>291289</v>
      </c>
      <c r="E8" s="29">
        <v>147185</v>
      </c>
      <c r="F8" s="19">
        <v>26298</v>
      </c>
      <c r="G8" s="19">
        <v>414927</v>
      </c>
      <c r="H8" s="19">
        <v>7390</v>
      </c>
      <c r="I8" s="19">
        <v>26332</v>
      </c>
      <c r="J8" s="48">
        <v>1235251</v>
      </c>
      <c r="K8" s="27">
        <v>113032</v>
      </c>
      <c r="L8" s="19">
        <v>640497</v>
      </c>
    </row>
    <row r="9" spans="1:12" ht="12.75">
      <c r="A9" s="55" t="s">
        <v>20</v>
      </c>
      <c r="B9" s="19">
        <v>693076</v>
      </c>
      <c r="C9" s="48">
        <v>11516779</v>
      </c>
      <c r="D9" s="19">
        <v>1587192</v>
      </c>
      <c r="E9" s="29">
        <v>7257767</v>
      </c>
      <c r="F9" s="19">
        <v>357241</v>
      </c>
      <c r="G9" s="19">
        <v>3306383</v>
      </c>
      <c r="H9" s="19">
        <v>942971</v>
      </c>
      <c r="I9" s="19">
        <v>4066888</v>
      </c>
      <c r="J9" s="48">
        <v>16059508</v>
      </c>
      <c r="K9" s="27">
        <v>1204037</v>
      </c>
      <c r="L9" s="19">
        <v>1333121</v>
      </c>
    </row>
    <row r="10" spans="1:12" ht="12.75">
      <c r="A10" s="56" t="s">
        <v>16</v>
      </c>
      <c r="B10" s="19">
        <v>5666</v>
      </c>
      <c r="C10" s="48">
        <f>13394+5830440</f>
        <v>5843834</v>
      </c>
      <c r="D10" s="19">
        <v>688837</v>
      </c>
      <c r="E10" s="29">
        <v>3385496</v>
      </c>
      <c r="F10" s="19">
        <v>79817</v>
      </c>
      <c r="G10" s="19">
        <v>1171235</v>
      </c>
      <c r="H10" s="19">
        <v>476092</v>
      </c>
      <c r="I10" s="19">
        <v>2171824</v>
      </c>
      <c r="J10" s="48">
        <v>5596347</v>
      </c>
      <c r="K10" s="27">
        <v>208632</v>
      </c>
      <c r="L10" s="19">
        <v>190856</v>
      </c>
    </row>
    <row r="11" spans="1:12" ht="27" customHeight="1">
      <c r="A11" s="56" t="s">
        <v>17</v>
      </c>
      <c r="B11" s="19">
        <v>687410</v>
      </c>
      <c r="C11" s="48">
        <f>11516779-23496-C10</f>
        <v>5649449</v>
      </c>
      <c r="D11" s="19">
        <v>889685</v>
      </c>
      <c r="E11" s="29">
        <v>3799675</v>
      </c>
      <c r="F11" s="19">
        <v>256137</v>
      </c>
      <c r="G11" s="19">
        <f>SUM(G9-G10-G12)</f>
        <v>2135148</v>
      </c>
      <c r="H11" s="19">
        <f>H9-H10-H12</f>
        <v>453387</v>
      </c>
      <c r="I11" s="19">
        <v>1831125</v>
      </c>
      <c r="J11" s="48">
        <f>+J9-J10-J12</f>
        <v>9976051</v>
      </c>
      <c r="K11" s="27">
        <v>921224</v>
      </c>
      <c r="L11" s="19">
        <v>966925</v>
      </c>
    </row>
    <row r="12" spans="1:12" ht="26.25" customHeight="1">
      <c r="A12" s="56" t="s">
        <v>23</v>
      </c>
      <c r="B12" s="19">
        <v>0</v>
      </c>
      <c r="C12" s="48">
        <v>23496</v>
      </c>
      <c r="D12" s="19">
        <v>8670</v>
      </c>
      <c r="E12" s="29">
        <v>72596</v>
      </c>
      <c r="F12" s="19">
        <v>21287</v>
      </c>
      <c r="G12" s="19">
        <v>0</v>
      </c>
      <c r="H12" s="19">
        <f>10116+3376</f>
        <v>13492</v>
      </c>
      <c r="I12" s="19">
        <v>63939</v>
      </c>
      <c r="J12" s="48">
        <v>487110</v>
      </c>
      <c r="K12" s="27">
        <v>74181</v>
      </c>
      <c r="L12" s="19">
        <v>175340</v>
      </c>
    </row>
    <row r="13" spans="1:12" ht="12.75">
      <c r="A13" s="55" t="s">
        <v>1</v>
      </c>
      <c r="B13" s="19">
        <v>5163</v>
      </c>
      <c r="C13" s="48">
        <f>1865873+126525</f>
        <v>1992398</v>
      </c>
      <c r="D13" s="19">
        <v>1220267</v>
      </c>
      <c r="E13" s="29">
        <v>610972</v>
      </c>
      <c r="F13" s="19">
        <v>43661</v>
      </c>
      <c r="G13" s="19">
        <v>0</v>
      </c>
      <c r="H13" s="19">
        <f>117951+38134</f>
        <v>156085</v>
      </c>
      <c r="I13" s="19">
        <v>273757</v>
      </c>
      <c r="J13" s="48">
        <v>2436213</v>
      </c>
      <c r="K13" s="27">
        <v>174293</v>
      </c>
      <c r="L13" s="19">
        <v>631107</v>
      </c>
    </row>
    <row r="14" spans="1:12" ht="12.75">
      <c r="A14" s="55" t="s">
        <v>19</v>
      </c>
      <c r="B14" s="19">
        <v>-6795</v>
      </c>
      <c r="C14" s="48">
        <v>-93996</v>
      </c>
      <c r="D14" s="19">
        <v>-22681</v>
      </c>
      <c r="E14" s="29">
        <v>-36028</v>
      </c>
      <c r="F14" s="19">
        <v>-4767</v>
      </c>
      <c r="G14" s="19">
        <v>-21931</v>
      </c>
      <c r="H14" s="19">
        <v>-5679</v>
      </c>
      <c r="I14" s="19">
        <v>-16172</v>
      </c>
      <c r="J14" s="48">
        <v>-154846</v>
      </c>
      <c r="K14" s="27">
        <v>-3095</v>
      </c>
      <c r="L14" s="19">
        <v>-44613</v>
      </c>
    </row>
    <row r="15" spans="1:12" s="26" customFormat="1" ht="12.75">
      <c r="A15" s="24" t="s">
        <v>15</v>
      </c>
      <c r="B15" s="25">
        <v>797215</v>
      </c>
      <c r="C15" s="39">
        <v>16111388</v>
      </c>
      <c r="D15" s="25">
        <v>4792011</v>
      </c>
      <c r="E15" s="30">
        <v>9049440</v>
      </c>
      <c r="F15" s="25">
        <v>557703</v>
      </c>
      <c r="G15" s="25">
        <v>4142908</v>
      </c>
      <c r="H15" s="25">
        <v>1232374</v>
      </c>
      <c r="I15" s="25">
        <v>4758499</v>
      </c>
      <c r="J15" s="39">
        <v>22017062</v>
      </c>
      <c r="K15" s="49">
        <v>1753230</v>
      </c>
      <c r="L15" s="25">
        <v>3713972</v>
      </c>
    </row>
    <row r="16" spans="1:12" ht="25.5">
      <c r="A16" s="55" t="s">
        <v>2</v>
      </c>
      <c r="B16" s="19">
        <v>579030</v>
      </c>
      <c r="C16" s="48">
        <v>2854919</v>
      </c>
      <c r="D16" s="19">
        <v>132216</v>
      </c>
      <c r="E16" s="29">
        <v>3422238</v>
      </c>
      <c r="F16" s="19">
        <v>62493</v>
      </c>
      <c r="G16" s="19">
        <v>3273860</v>
      </c>
      <c r="H16" s="19">
        <v>565989</v>
      </c>
      <c r="I16" s="19">
        <v>2818472</v>
      </c>
      <c r="J16" s="48">
        <v>8314672</v>
      </c>
      <c r="K16" s="27">
        <v>245379</v>
      </c>
      <c r="L16" s="19">
        <v>776793</v>
      </c>
    </row>
    <row r="17" spans="1:12" ht="38.25">
      <c r="A17" s="57" t="s">
        <v>10</v>
      </c>
      <c r="B17" s="19">
        <v>568861</v>
      </c>
      <c r="C17" s="48">
        <v>519468</v>
      </c>
      <c r="D17" s="19">
        <v>0</v>
      </c>
      <c r="E17" s="29">
        <v>151</v>
      </c>
      <c r="F17" s="19">
        <v>0</v>
      </c>
      <c r="G17" s="19">
        <v>3121708</v>
      </c>
      <c r="H17" s="19">
        <v>487272</v>
      </c>
      <c r="I17" s="19">
        <v>1065203</v>
      </c>
      <c r="J17" s="48">
        <v>7869592</v>
      </c>
      <c r="K17" s="27">
        <v>0</v>
      </c>
      <c r="L17" s="19">
        <v>0</v>
      </c>
    </row>
    <row r="18" spans="1:12" ht="12.75">
      <c r="A18" s="10" t="s">
        <v>35</v>
      </c>
      <c r="B18" s="19">
        <v>0</v>
      </c>
      <c r="C18" s="48">
        <v>0</v>
      </c>
      <c r="D18" s="19">
        <v>0</v>
      </c>
      <c r="E18" s="29">
        <v>0</v>
      </c>
      <c r="F18" s="19">
        <v>0</v>
      </c>
      <c r="G18" s="19">
        <v>0</v>
      </c>
      <c r="H18" s="19">
        <v>0</v>
      </c>
      <c r="I18" s="19">
        <v>96515</v>
      </c>
      <c r="J18" s="48">
        <v>0</v>
      </c>
      <c r="K18" s="27">
        <v>100821</v>
      </c>
      <c r="L18" s="19">
        <v>0</v>
      </c>
    </row>
    <row r="19" spans="1:12" ht="12.75">
      <c r="A19" s="55" t="s">
        <v>3</v>
      </c>
      <c r="B19" s="19">
        <v>153982</v>
      </c>
      <c r="C19" s="48">
        <v>10632243</v>
      </c>
      <c r="D19" s="19">
        <v>3388905</v>
      </c>
      <c r="E19" s="29">
        <v>3287256</v>
      </c>
      <c r="F19" s="19">
        <v>240821</v>
      </c>
      <c r="G19" s="19">
        <v>826384</v>
      </c>
      <c r="H19" s="19">
        <v>496760</v>
      </c>
      <c r="I19" s="19">
        <v>1106843</v>
      </c>
      <c r="J19" s="48">
        <v>9588384</v>
      </c>
      <c r="K19" s="27">
        <v>1135701</v>
      </c>
      <c r="L19" s="19">
        <v>2460182</v>
      </c>
    </row>
    <row r="20" spans="1:13" ht="12.75">
      <c r="A20" s="55" t="s">
        <v>21</v>
      </c>
      <c r="B20" s="19">
        <v>122073</v>
      </c>
      <c r="C20" s="48">
        <v>7037826</v>
      </c>
      <c r="D20" s="19">
        <v>1322005</v>
      </c>
      <c r="E20" s="29">
        <v>2060902</v>
      </c>
      <c r="F20" s="19">
        <v>75965</v>
      </c>
      <c r="G20" s="19">
        <v>429958</v>
      </c>
      <c r="H20" s="19">
        <v>227067</v>
      </c>
      <c r="I20" s="19">
        <v>466799</v>
      </c>
      <c r="J20" s="48">
        <v>6324311</v>
      </c>
      <c r="K20" s="27">
        <v>319470</v>
      </c>
      <c r="L20" s="19">
        <v>729407</v>
      </c>
      <c r="M20" s="5"/>
    </row>
    <row r="21" spans="1:12" ht="12.75">
      <c r="A21" s="56" t="s">
        <v>8</v>
      </c>
      <c r="B21" s="19">
        <v>1816</v>
      </c>
      <c r="C21" s="48">
        <v>4632477</v>
      </c>
      <c r="D21" s="19">
        <v>508228</v>
      </c>
      <c r="E21" s="29">
        <v>799886</v>
      </c>
      <c r="F21" s="19">
        <v>30039</v>
      </c>
      <c r="G21" s="19">
        <v>120013</v>
      </c>
      <c r="H21" s="19">
        <v>74989</v>
      </c>
      <c r="I21" s="19">
        <v>204801</v>
      </c>
      <c r="J21" s="48">
        <v>2812525</v>
      </c>
      <c r="K21" s="27">
        <v>121348</v>
      </c>
      <c r="L21" s="19">
        <v>131911</v>
      </c>
    </row>
    <row r="22" spans="1:12" ht="12.75">
      <c r="A22" s="56" t="s">
        <v>9</v>
      </c>
      <c r="B22" s="19">
        <v>120257</v>
      </c>
      <c r="C22" s="48">
        <f>+C20-C21</f>
        <v>2405349</v>
      </c>
      <c r="D22" s="19">
        <v>813777</v>
      </c>
      <c r="E22" s="29">
        <v>1261016</v>
      </c>
      <c r="F22" s="19">
        <v>45926</v>
      </c>
      <c r="G22" s="19">
        <f>SUM(G20-G21)</f>
        <v>309945</v>
      </c>
      <c r="H22" s="19">
        <f>H20-H21</f>
        <v>152078</v>
      </c>
      <c r="I22" s="19">
        <v>261998</v>
      </c>
      <c r="J22" s="48">
        <f>+J20-J21</f>
        <v>3511786</v>
      </c>
      <c r="K22" s="27">
        <v>198122</v>
      </c>
      <c r="L22" s="19">
        <v>597496</v>
      </c>
    </row>
    <row r="23" spans="1:13" ht="12.75">
      <c r="A23" s="55" t="s">
        <v>22</v>
      </c>
      <c r="B23" s="19">
        <v>31909</v>
      </c>
      <c r="C23" s="48">
        <v>3594417</v>
      </c>
      <c r="D23" s="19">
        <v>2066900</v>
      </c>
      <c r="E23" s="29">
        <v>1226354</v>
      </c>
      <c r="F23" s="19">
        <v>164856</v>
      </c>
      <c r="G23" s="19">
        <v>396426</v>
      </c>
      <c r="H23" s="19">
        <v>269693</v>
      </c>
      <c r="I23" s="19">
        <v>640044</v>
      </c>
      <c r="J23" s="48">
        <f>+J19-J20</f>
        <v>3264073</v>
      </c>
      <c r="K23" s="27">
        <v>816231</v>
      </c>
      <c r="L23" s="19">
        <v>1730775</v>
      </c>
      <c r="M23" s="5"/>
    </row>
    <row r="24" spans="1:12" ht="12.75">
      <c r="A24" s="56" t="s">
        <v>8</v>
      </c>
      <c r="B24" s="19">
        <v>8765</v>
      </c>
      <c r="C24" s="48">
        <v>3405646</v>
      </c>
      <c r="D24" s="19">
        <v>1650209</v>
      </c>
      <c r="E24" s="29">
        <v>919574</v>
      </c>
      <c r="F24" s="19">
        <v>144350</v>
      </c>
      <c r="G24" s="19">
        <v>73135</v>
      </c>
      <c r="H24" s="19">
        <v>174117</v>
      </c>
      <c r="I24" s="19">
        <v>300345</v>
      </c>
      <c r="J24" s="48">
        <v>2651440</v>
      </c>
      <c r="K24" s="27">
        <v>603308</v>
      </c>
      <c r="L24" s="19">
        <v>1170236</v>
      </c>
    </row>
    <row r="25" spans="1:12" ht="12.75">
      <c r="A25" s="56" t="s">
        <v>9</v>
      </c>
      <c r="B25" s="19">
        <v>23144</v>
      </c>
      <c r="C25" s="48">
        <f>+C23-C24</f>
        <v>188771</v>
      </c>
      <c r="D25" s="19">
        <v>416691</v>
      </c>
      <c r="E25" s="29">
        <v>306780</v>
      </c>
      <c r="F25" s="19">
        <v>20506</v>
      </c>
      <c r="G25" s="19">
        <f>SUM(G23-G24)</f>
        <v>323291</v>
      </c>
      <c r="H25" s="19">
        <f>H23-H24</f>
        <v>95576</v>
      </c>
      <c r="I25" s="19">
        <v>339699</v>
      </c>
      <c r="J25" s="48">
        <f>+J23-J24</f>
        <v>612633</v>
      </c>
      <c r="K25" s="27">
        <v>212923</v>
      </c>
      <c r="L25" s="19">
        <v>560539</v>
      </c>
    </row>
    <row r="26" spans="1:12" ht="12.75">
      <c r="A26" s="15" t="s">
        <v>38</v>
      </c>
      <c r="B26" s="19">
        <v>0</v>
      </c>
      <c r="C26" s="48">
        <v>0</v>
      </c>
      <c r="D26" s="19">
        <v>631402</v>
      </c>
      <c r="E26" s="29">
        <v>766096</v>
      </c>
      <c r="F26" s="19">
        <v>94091</v>
      </c>
      <c r="G26" s="19">
        <v>0</v>
      </c>
      <c r="H26" s="19">
        <v>0</v>
      </c>
      <c r="I26" s="19">
        <v>188994</v>
      </c>
      <c r="J26" s="48">
        <v>736705</v>
      </c>
      <c r="K26" s="27">
        <v>31262</v>
      </c>
      <c r="L26" s="19">
        <v>0</v>
      </c>
    </row>
    <row r="27" spans="1:12" ht="12.75">
      <c r="A27" s="55" t="s">
        <v>4</v>
      </c>
      <c r="B27" s="19">
        <v>0</v>
      </c>
      <c r="C27" s="48">
        <v>424784</v>
      </c>
      <c r="D27" s="19">
        <v>70347</v>
      </c>
      <c r="E27" s="29">
        <v>588851</v>
      </c>
      <c r="F27" s="19">
        <v>64550</v>
      </c>
      <c r="G27" s="19">
        <v>0</v>
      </c>
      <c r="H27" s="19">
        <v>253</v>
      </c>
      <c r="I27" s="19">
        <v>0</v>
      </c>
      <c r="J27" s="48">
        <v>283815</v>
      </c>
      <c r="K27" s="27">
        <v>37207</v>
      </c>
      <c r="L27" s="19">
        <v>19671</v>
      </c>
    </row>
    <row r="28" spans="1:12" ht="12.75">
      <c r="A28" s="55" t="s">
        <v>5</v>
      </c>
      <c r="B28" s="19">
        <v>445</v>
      </c>
      <c r="C28" s="48">
        <v>1258842</v>
      </c>
      <c r="D28" s="19">
        <v>312066</v>
      </c>
      <c r="E28" s="29">
        <v>698019</v>
      </c>
      <c r="F28" s="19">
        <v>50573</v>
      </c>
      <c r="G28" s="19">
        <v>11740</v>
      </c>
      <c r="H28" s="19">
        <v>127509</v>
      </c>
      <c r="I28" s="19">
        <v>361545</v>
      </c>
      <c r="J28" s="48">
        <v>1684358</v>
      </c>
      <c r="K28" s="27">
        <v>171848</v>
      </c>
      <c r="L28" s="19">
        <v>341921</v>
      </c>
    </row>
    <row r="29" spans="1:12" ht="12.75">
      <c r="A29" s="56" t="s">
        <v>6</v>
      </c>
      <c r="B29" s="19">
        <v>0</v>
      </c>
      <c r="C29" s="48">
        <v>569712</v>
      </c>
      <c r="D29" s="19">
        <v>212174</v>
      </c>
      <c r="E29" s="29">
        <v>363692</v>
      </c>
      <c r="F29" s="19">
        <v>34347</v>
      </c>
      <c r="G29" s="19">
        <v>0</v>
      </c>
      <c r="H29" s="19">
        <v>115000</v>
      </c>
      <c r="I29" s="19">
        <v>304908</v>
      </c>
      <c r="J29" s="48">
        <v>1034575</v>
      </c>
      <c r="K29" s="27">
        <v>121033</v>
      </c>
      <c r="L29" s="19">
        <v>176708</v>
      </c>
    </row>
    <row r="30" spans="1:12" s="26" customFormat="1" ht="12.75">
      <c r="A30" s="24" t="s">
        <v>18</v>
      </c>
      <c r="B30" s="25">
        <v>797215</v>
      </c>
      <c r="C30" s="25">
        <v>16111388</v>
      </c>
      <c r="D30" s="25">
        <v>4792011</v>
      </c>
      <c r="E30" s="30">
        <v>9049440</v>
      </c>
      <c r="F30" s="25">
        <v>557703</v>
      </c>
      <c r="G30" s="25">
        <v>4142908</v>
      </c>
      <c r="H30" s="25">
        <v>1232374</v>
      </c>
      <c r="I30" s="25">
        <v>4758499</v>
      </c>
      <c r="J30" s="39">
        <f>+J15</f>
        <v>22017062</v>
      </c>
      <c r="K30" s="49">
        <v>1753230</v>
      </c>
      <c r="L30" s="25">
        <v>3713972</v>
      </c>
    </row>
    <row r="31" spans="2:12" ht="12.75">
      <c r="B31" s="59"/>
      <c r="C31" s="59"/>
      <c r="D31" s="59"/>
      <c r="E31" s="59"/>
      <c r="F31" s="59"/>
      <c r="G31" s="59"/>
      <c r="H31" s="59"/>
      <c r="I31" s="59"/>
      <c r="J31" s="60"/>
      <c r="K31" s="59"/>
      <c r="L31" s="59"/>
    </row>
    <row r="32" spans="2:12" ht="12.75">
      <c r="B32" s="59"/>
      <c r="C32" s="59"/>
      <c r="D32" s="59"/>
      <c r="E32" s="59"/>
      <c r="F32" s="59"/>
      <c r="G32" s="59"/>
      <c r="H32" s="59"/>
      <c r="I32" s="59"/>
      <c r="J32" s="60"/>
      <c r="K32" s="59"/>
      <c r="L32" s="59"/>
    </row>
    <row r="33" spans="1:12" ht="12.75">
      <c r="A33" s="55" t="s">
        <v>11</v>
      </c>
      <c r="B33" s="16">
        <v>116254</v>
      </c>
      <c r="C33" s="16">
        <v>213101</v>
      </c>
      <c r="D33" s="16">
        <v>24007</v>
      </c>
      <c r="E33" s="31">
        <v>493581</v>
      </c>
      <c r="F33" s="16">
        <v>2808</v>
      </c>
      <c r="G33" s="16">
        <v>179636</v>
      </c>
      <c r="H33" s="17">
        <v>18347</v>
      </c>
      <c r="I33" s="16">
        <v>70259</v>
      </c>
      <c r="J33" s="17">
        <v>558264</v>
      </c>
      <c r="K33" s="27">
        <v>70792</v>
      </c>
      <c r="L33" s="16">
        <v>46091</v>
      </c>
    </row>
    <row r="34" spans="1:12" ht="12.75">
      <c r="A34" s="55" t="s">
        <v>12</v>
      </c>
      <c r="B34" s="16">
        <v>11736</v>
      </c>
      <c r="C34" s="16">
        <v>28302</v>
      </c>
      <c r="D34" s="16">
        <v>0</v>
      </c>
      <c r="E34" s="31">
        <v>7291</v>
      </c>
      <c r="F34" s="16"/>
      <c r="G34" s="16">
        <v>7561</v>
      </c>
      <c r="H34" s="17">
        <v>2304</v>
      </c>
      <c r="I34" s="16">
        <v>9887</v>
      </c>
      <c r="J34" s="17">
        <v>102799</v>
      </c>
      <c r="K34" s="27">
        <v>7380</v>
      </c>
      <c r="L34" s="16">
        <v>1005</v>
      </c>
    </row>
    <row r="35" spans="1:12" ht="12.75">
      <c r="A35" s="61"/>
      <c r="B35" s="18"/>
      <c r="C35" s="18"/>
      <c r="D35" s="18"/>
      <c r="E35" s="18"/>
      <c r="F35" s="18"/>
      <c r="G35" s="18"/>
      <c r="H35" s="18"/>
      <c r="I35" s="18"/>
      <c r="J35" s="37"/>
      <c r="K35" s="18"/>
      <c r="L35" s="18"/>
    </row>
    <row r="36" spans="1:12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ht="12.75">
      <c r="A37" s="74" t="s">
        <v>48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2" ht="12.75">
      <c r="A38" s="21" t="s">
        <v>36</v>
      </c>
      <c r="B38" s="16">
        <v>3214</v>
      </c>
      <c r="C38" s="16">
        <v>4131176.12904</v>
      </c>
      <c r="D38" s="16">
        <v>89458</v>
      </c>
      <c r="E38" s="31">
        <v>2088425.6967</v>
      </c>
      <c r="F38" s="28">
        <v>16035</v>
      </c>
      <c r="G38" s="16">
        <v>958923</v>
      </c>
      <c r="H38" s="16">
        <v>288283</v>
      </c>
      <c r="I38" s="16">
        <v>1933535</v>
      </c>
      <c r="J38" s="17">
        <v>3729490</v>
      </c>
      <c r="K38" s="28">
        <v>96237</v>
      </c>
      <c r="L38" s="16">
        <v>32581</v>
      </c>
    </row>
    <row r="39" spans="1:12" ht="12.75">
      <c r="A39" s="21" t="s">
        <v>45</v>
      </c>
      <c r="B39" s="16">
        <v>650</v>
      </c>
      <c r="C39" s="17">
        <v>924620.34931</v>
      </c>
      <c r="D39" s="16">
        <v>446712</v>
      </c>
      <c r="E39" s="31">
        <v>549489.81115</v>
      </c>
      <c r="F39" s="28">
        <v>2372</v>
      </c>
      <c r="G39" s="16">
        <v>4939</v>
      </c>
      <c r="H39" s="16">
        <f>28360+8352</f>
        <v>36712</v>
      </c>
      <c r="I39" s="16">
        <v>51508</v>
      </c>
      <c r="J39" s="17">
        <v>552456</v>
      </c>
      <c r="K39" s="28">
        <v>50130</v>
      </c>
      <c r="L39" s="16">
        <v>48887</v>
      </c>
    </row>
    <row r="40" spans="1:12" ht="12.75">
      <c r="A40" s="21" t="s">
        <v>44</v>
      </c>
      <c r="B40" s="16">
        <v>1795</v>
      </c>
      <c r="C40" s="16">
        <v>771315.68383</v>
      </c>
      <c r="D40" s="16">
        <v>166908</v>
      </c>
      <c r="E40" s="31">
        <v>744445.00367</v>
      </c>
      <c r="F40" s="28">
        <v>54457</v>
      </c>
      <c r="G40" s="16">
        <v>204195</v>
      </c>
      <c r="H40" s="16">
        <f>478067-H38-H39</f>
        <v>153072</v>
      </c>
      <c r="I40" s="16">
        <v>191096</v>
      </c>
      <c r="J40" s="17">
        <v>1310060</v>
      </c>
      <c r="K40" s="28">
        <v>61700</v>
      </c>
      <c r="L40" s="16">
        <v>77681</v>
      </c>
    </row>
    <row r="41" spans="1:12" ht="12.75">
      <c r="A41" s="22"/>
      <c r="B41" s="18"/>
      <c r="C41" s="18"/>
      <c r="D41" s="18"/>
      <c r="E41" s="18"/>
      <c r="F41" s="18"/>
      <c r="G41" s="18"/>
      <c r="H41" s="18"/>
      <c r="I41" s="18"/>
      <c r="J41" s="37"/>
      <c r="K41" s="18"/>
      <c r="L41" s="18"/>
    </row>
    <row r="42" spans="1:12" ht="12.75">
      <c r="A42" s="78" t="s">
        <v>47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0"/>
    </row>
    <row r="43" spans="1:12" ht="12.75">
      <c r="A43" s="23" t="s">
        <v>37</v>
      </c>
      <c r="B43" s="17">
        <v>689760</v>
      </c>
      <c r="C43" s="16">
        <v>5655679.31009</v>
      </c>
      <c r="D43" s="17">
        <v>979449</v>
      </c>
      <c r="E43" s="32">
        <v>3900745.93527</v>
      </c>
      <c r="F43" s="17">
        <v>213267</v>
      </c>
      <c r="G43" s="17">
        <v>2560692</v>
      </c>
      <c r="H43" s="16">
        <f>223+461595</f>
        <v>461818</v>
      </c>
      <c r="I43" s="17">
        <v>1838033</v>
      </c>
      <c r="J43" s="17">
        <v>10317529.70098307</v>
      </c>
      <c r="K43" s="51">
        <v>894582</v>
      </c>
      <c r="L43" s="17">
        <v>1190183</v>
      </c>
    </row>
    <row r="44" spans="1:12" ht="12.75">
      <c r="A44" s="22"/>
      <c r="B44" s="18"/>
      <c r="C44" s="18"/>
      <c r="D44" s="18"/>
      <c r="E44" s="18"/>
      <c r="F44" s="18"/>
      <c r="G44" s="18"/>
      <c r="H44" s="18"/>
      <c r="I44" s="18"/>
      <c r="J44" s="37"/>
      <c r="K44" s="18"/>
      <c r="L44" s="18"/>
    </row>
    <row r="45" spans="1:12" ht="12.75">
      <c r="A45" s="78" t="s">
        <v>46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80"/>
    </row>
    <row r="46" spans="1:12" ht="12.75">
      <c r="A46" s="21" t="s">
        <v>36</v>
      </c>
      <c r="B46" s="16">
        <v>0</v>
      </c>
      <c r="C46" s="16">
        <v>243238.67933</v>
      </c>
      <c r="D46" s="16">
        <v>8391</v>
      </c>
      <c r="E46" s="31">
        <v>112511.00727999989</v>
      </c>
      <c r="F46" s="28">
        <v>801</v>
      </c>
      <c r="G46" s="16">
        <v>75492</v>
      </c>
      <c r="H46" s="16">
        <f>37663+40</f>
        <v>37703</v>
      </c>
      <c r="I46" s="16">
        <v>86509.66473721598</v>
      </c>
      <c r="J46" s="17">
        <v>221580</v>
      </c>
      <c r="K46" s="28">
        <v>8949</v>
      </c>
      <c r="L46" s="16">
        <v>1829</v>
      </c>
    </row>
    <row r="47" spans="1:12" ht="12.75">
      <c r="A47" s="21" t="s">
        <v>45</v>
      </c>
      <c r="B47" s="16">
        <v>0</v>
      </c>
      <c r="C47" s="16">
        <v>75440.06198</v>
      </c>
      <c r="D47" s="16">
        <v>25138</v>
      </c>
      <c r="E47" s="31">
        <v>28946.655329999998</v>
      </c>
      <c r="F47" s="28">
        <v>396</v>
      </c>
      <c r="G47" s="16">
        <v>1631</v>
      </c>
      <c r="H47" s="16">
        <f>4093+17+20</f>
        <v>4130</v>
      </c>
      <c r="I47" s="16">
        <v>2303.63265</v>
      </c>
      <c r="J47" s="17">
        <v>29564</v>
      </c>
      <c r="K47" s="28">
        <v>10872</v>
      </c>
      <c r="L47" s="16">
        <v>6821</v>
      </c>
    </row>
    <row r="48" spans="1:12" ht="12.75">
      <c r="A48" s="21" t="s">
        <v>44</v>
      </c>
      <c r="B48" s="16">
        <v>200</v>
      </c>
      <c r="C48" s="16">
        <v>41813.48453</v>
      </c>
      <c r="D48" s="16">
        <v>12870</v>
      </c>
      <c r="E48" s="31">
        <v>107667.20196999998</v>
      </c>
      <c r="F48" s="28">
        <v>16557</v>
      </c>
      <c r="G48" s="16">
        <v>18337</v>
      </c>
      <c r="H48" s="17">
        <f>13518+3000+3624</f>
        <v>20142</v>
      </c>
      <c r="I48" s="16">
        <v>7743.3238432</v>
      </c>
      <c r="J48" s="17">
        <v>34900</v>
      </c>
      <c r="K48" s="28">
        <v>2240</v>
      </c>
      <c r="L48" s="16">
        <v>3603</v>
      </c>
    </row>
    <row r="49" spans="1:12" ht="12.75">
      <c r="A49" s="22"/>
      <c r="B49" s="18"/>
      <c r="C49" s="18"/>
      <c r="D49" s="18"/>
      <c r="E49" s="18"/>
      <c r="F49" s="18"/>
      <c r="G49" s="18"/>
      <c r="H49" s="18"/>
      <c r="I49" s="18"/>
      <c r="J49" s="37"/>
      <c r="K49" s="18"/>
      <c r="L49" s="18"/>
    </row>
    <row r="50" spans="1:12" ht="12.75">
      <c r="A50" s="70" t="s">
        <v>43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</row>
    <row r="51" spans="1:12" ht="25.5">
      <c r="A51" s="14" t="s">
        <v>42</v>
      </c>
      <c r="B51" s="41">
        <v>0</v>
      </c>
      <c r="C51" s="41">
        <v>481535.10449</v>
      </c>
      <c r="D51" s="42">
        <v>0</v>
      </c>
      <c r="E51" s="52">
        <v>527059</v>
      </c>
      <c r="F51" s="44">
        <v>0</v>
      </c>
      <c r="G51" s="42">
        <v>0</v>
      </c>
      <c r="H51" s="44">
        <v>0</v>
      </c>
      <c r="I51" s="44">
        <v>36250</v>
      </c>
      <c r="J51" s="45">
        <v>663938.080648</v>
      </c>
      <c r="K51" s="44">
        <v>0</v>
      </c>
      <c r="L51" s="46">
        <v>413</v>
      </c>
    </row>
    <row r="52" spans="1:12" ht="25.5">
      <c r="A52" s="21" t="s">
        <v>41</v>
      </c>
      <c r="B52" s="41">
        <v>0</v>
      </c>
      <c r="C52" s="41">
        <v>14867</v>
      </c>
      <c r="D52" s="47">
        <v>0</v>
      </c>
      <c r="E52" s="52">
        <v>30920</v>
      </c>
      <c r="F52" s="41">
        <v>0</v>
      </c>
      <c r="G52" s="47">
        <v>0</v>
      </c>
      <c r="H52" s="41">
        <v>0</v>
      </c>
      <c r="I52" s="41">
        <v>3362</v>
      </c>
      <c r="J52" s="45">
        <v>41661.158304</v>
      </c>
      <c r="K52" s="41">
        <v>0</v>
      </c>
      <c r="L52" s="47">
        <v>0</v>
      </c>
    </row>
    <row r="53" spans="1:12" ht="12.75">
      <c r="A53" s="47" t="s">
        <v>40</v>
      </c>
      <c r="B53" s="41">
        <v>0</v>
      </c>
      <c r="C53" s="47">
        <v>0</v>
      </c>
      <c r="D53" s="47">
        <v>0</v>
      </c>
      <c r="E53" s="33">
        <v>0</v>
      </c>
      <c r="F53" s="41">
        <v>0</v>
      </c>
      <c r="G53" s="47">
        <v>0</v>
      </c>
      <c r="H53" s="41">
        <v>0</v>
      </c>
      <c r="I53" s="41">
        <v>0</v>
      </c>
      <c r="J53" s="45">
        <v>4155.9</v>
      </c>
      <c r="K53" s="41">
        <v>0</v>
      </c>
      <c r="L53" s="47">
        <v>0</v>
      </c>
    </row>
    <row r="54" spans="1:12" ht="12.75">
      <c r="A54" s="12"/>
      <c r="B54" s="13"/>
      <c r="C54" s="18"/>
      <c r="D54" s="13"/>
      <c r="E54" s="13"/>
      <c r="F54" s="13"/>
      <c r="G54" s="13"/>
      <c r="H54" s="13"/>
      <c r="I54" s="13"/>
      <c r="J54" s="38"/>
      <c r="K54" s="13"/>
      <c r="L54" s="13"/>
    </row>
    <row r="55" ht="17.25" customHeight="1">
      <c r="A55" s="53"/>
    </row>
    <row r="56" ht="12.75">
      <c r="A56" s="11"/>
    </row>
  </sheetData>
  <mergeCells count="7">
    <mergeCell ref="A50:L50"/>
    <mergeCell ref="A36:L36"/>
    <mergeCell ref="A37:L37"/>
    <mergeCell ref="A2:L2"/>
    <mergeCell ref="A3:L3"/>
    <mergeCell ref="A42:L42"/>
    <mergeCell ref="A45:L45"/>
  </mergeCells>
  <printOptions/>
  <pageMargins left="0.57" right="0.39" top="0.36" bottom="0.46" header="0.23" footer="0.36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9" width="11.28125" style="2" customWidth="1"/>
    <col min="10" max="10" width="11.28125" style="34" customWidth="1"/>
    <col min="11" max="12" width="11.28125" style="2" customWidth="1"/>
    <col min="13" max="20" width="8.8515625" style="2" customWidth="1"/>
    <col min="21" max="21" width="10.7109375" style="2" customWidth="1"/>
    <col min="22" max="16384" width="8.8515625" style="2" customWidth="1"/>
  </cols>
  <sheetData>
    <row r="2" spans="1:12" s="1" customFormat="1" ht="15.75">
      <c r="A2" s="77" t="s">
        <v>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1" customFormat="1" ht="15.75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5" spans="1:12" ht="159" customHeight="1">
      <c r="A5" s="4"/>
      <c r="B5" s="6" t="s">
        <v>27</v>
      </c>
      <c r="C5" s="6" t="s">
        <v>24</v>
      </c>
      <c r="D5" s="7" t="s">
        <v>25</v>
      </c>
      <c r="E5" s="6" t="s">
        <v>26</v>
      </c>
      <c r="F5" s="6" t="s">
        <v>28</v>
      </c>
      <c r="G5" s="6" t="s">
        <v>29</v>
      </c>
      <c r="H5" s="6" t="s">
        <v>30</v>
      </c>
      <c r="I5" s="6" t="s">
        <v>31</v>
      </c>
      <c r="J5" s="35" t="s">
        <v>32</v>
      </c>
      <c r="K5" s="6" t="s">
        <v>33</v>
      </c>
      <c r="L5" s="6" t="s">
        <v>34</v>
      </c>
    </row>
    <row r="6" spans="1:12" ht="24">
      <c r="A6" s="62" t="s">
        <v>51</v>
      </c>
      <c r="B6" s="19">
        <v>86514</v>
      </c>
      <c r="C6" s="48">
        <v>1071545</v>
      </c>
      <c r="D6" s="19">
        <v>1383450</v>
      </c>
      <c r="E6" s="29">
        <v>581963</v>
      </c>
      <c r="F6" s="19">
        <v>96066</v>
      </c>
      <c r="G6" s="19">
        <v>706804</v>
      </c>
      <c r="H6" s="19">
        <v>22147</v>
      </c>
      <c r="I6" s="19">
        <v>134348</v>
      </c>
      <c r="J6" s="48">
        <v>1689082</v>
      </c>
      <c r="K6" s="27">
        <v>177907</v>
      </c>
      <c r="L6" s="19">
        <v>1320963</v>
      </c>
    </row>
    <row r="7" spans="1:12" ht="12.75">
      <c r="A7" s="63" t="s">
        <v>52</v>
      </c>
      <c r="B7" s="19">
        <v>86514</v>
      </c>
      <c r="C7" s="48">
        <f>1071545-252160-202986</f>
        <v>616399</v>
      </c>
      <c r="D7" s="19">
        <v>1092161</v>
      </c>
      <c r="E7" s="29">
        <v>434778</v>
      </c>
      <c r="F7" s="19">
        <v>69768</v>
      </c>
      <c r="G7" s="19">
        <f>SUM(G6-G8)</f>
        <v>291877</v>
      </c>
      <c r="H7" s="19">
        <f>H6-H8</f>
        <v>14757</v>
      </c>
      <c r="I7" s="19">
        <v>108016</v>
      </c>
      <c r="J7" s="48">
        <f>+J6-J8</f>
        <v>453831</v>
      </c>
      <c r="K7" s="27">
        <v>64875</v>
      </c>
      <c r="L7" s="19">
        <v>680466</v>
      </c>
    </row>
    <row r="8" spans="1:12" ht="12.75">
      <c r="A8" s="63" t="s">
        <v>53</v>
      </c>
      <c r="B8" s="19">
        <v>0</v>
      </c>
      <c r="C8" s="48">
        <f>252160+202986</f>
        <v>455146</v>
      </c>
      <c r="D8" s="19">
        <v>291289</v>
      </c>
      <c r="E8" s="29">
        <v>147185</v>
      </c>
      <c r="F8" s="19">
        <v>26298</v>
      </c>
      <c r="G8" s="19">
        <v>414927</v>
      </c>
      <c r="H8" s="19">
        <v>7390</v>
      </c>
      <c r="I8" s="19">
        <v>26332</v>
      </c>
      <c r="J8" s="48">
        <v>1235251</v>
      </c>
      <c r="K8" s="27">
        <v>113032</v>
      </c>
      <c r="L8" s="19">
        <v>640497</v>
      </c>
    </row>
    <row r="9" spans="1:12" ht="12.75">
      <c r="A9" s="62" t="s">
        <v>54</v>
      </c>
      <c r="B9" s="19">
        <v>693076</v>
      </c>
      <c r="C9" s="48">
        <v>11516779</v>
      </c>
      <c r="D9" s="19">
        <v>1587192</v>
      </c>
      <c r="E9" s="29">
        <v>7257767</v>
      </c>
      <c r="F9" s="19">
        <v>357241</v>
      </c>
      <c r="G9" s="19">
        <v>3306383</v>
      </c>
      <c r="H9" s="19">
        <v>942971</v>
      </c>
      <c r="I9" s="19">
        <v>4066888</v>
      </c>
      <c r="J9" s="48">
        <v>16059508</v>
      </c>
      <c r="K9" s="27">
        <v>1204037</v>
      </c>
      <c r="L9" s="19">
        <v>1333121</v>
      </c>
    </row>
    <row r="10" spans="1:12" ht="12.75">
      <c r="A10" s="63" t="s">
        <v>55</v>
      </c>
      <c r="B10" s="19">
        <v>5666</v>
      </c>
      <c r="C10" s="48">
        <f>13394+5830440</f>
        <v>5843834</v>
      </c>
      <c r="D10" s="19">
        <v>688837</v>
      </c>
      <c r="E10" s="29">
        <v>3385496</v>
      </c>
      <c r="F10" s="19">
        <v>79817</v>
      </c>
      <c r="G10" s="19">
        <v>1171235</v>
      </c>
      <c r="H10" s="19">
        <v>476092</v>
      </c>
      <c r="I10" s="19">
        <v>2171824</v>
      </c>
      <c r="J10" s="48">
        <v>5596347</v>
      </c>
      <c r="K10" s="27">
        <v>208632</v>
      </c>
      <c r="L10" s="19">
        <v>190856</v>
      </c>
    </row>
    <row r="11" spans="1:12" ht="27" customHeight="1">
      <c r="A11" s="63" t="s">
        <v>56</v>
      </c>
      <c r="B11" s="19">
        <v>687410</v>
      </c>
      <c r="C11" s="48">
        <f>11516779-23496-C10</f>
        <v>5649449</v>
      </c>
      <c r="D11" s="19">
        <v>889685</v>
      </c>
      <c r="E11" s="29">
        <v>3799675</v>
      </c>
      <c r="F11" s="19">
        <v>256137</v>
      </c>
      <c r="G11" s="19">
        <f>SUM(G9-G10-G12)</f>
        <v>2135148</v>
      </c>
      <c r="H11" s="19">
        <f>H9-H10-H12</f>
        <v>453387</v>
      </c>
      <c r="I11" s="19">
        <v>1831125</v>
      </c>
      <c r="J11" s="48">
        <f>+J9-J10-J12</f>
        <v>9976051</v>
      </c>
      <c r="K11" s="27">
        <v>921224</v>
      </c>
      <c r="L11" s="19">
        <v>966925</v>
      </c>
    </row>
    <row r="12" spans="1:12" ht="26.25" customHeight="1">
      <c r="A12" s="63" t="s">
        <v>57</v>
      </c>
      <c r="B12" s="19">
        <v>0</v>
      </c>
      <c r="C12" s="48">
        <v>23496</v>
      </c>
      <c r="D12" s="19">
        <v>8670</v>
      </c>
      <c r="E12" s="29">
        <v>72596</v>
      </c>
      <c r="F12" s="19">
        <v>21287</v>
      </c>
      <c r="G12" s="19">
        <v>0</v>
      </c>
      <c r="H12" s="19">
        <f>10116+3376</f>
        <v>13492</v>
      </c>
      <c r="I12" s="19">
        <v>63939</v>
      </c>
      <c r="J12" s="48">
        <v>487110</v>
      </c>
      <c r="K12" s="27">
        <v>74181</v>
      </c>
      <c r="L12" s="19">
        <v>175340</v>
      </c>
    </row>
    <row r="13" spans="1:12" ht="12.75">
      <c r="A13" s="62" t="s">
        <v>58</v>
      </c>
      <c r="B13" s="19">
        <v>5163</v>
      </c>
      <c r="C13" s="48">
        <f>1865873+126525</f>
        <v>1992398</v>
      </c>
      <c r="D13" s="19">
        <v>1220267</v>
      </c>
      <c r="E13" s="29">
        <v>610972</v>
      </c>
      <c r="F13" s="19">
        <v>43661</v>
      </c>
      <c r="G13" s="19">
        <v>0</v>
      </c>
      <c r="H13" s="19">
        <f>117951+38134</f>
        <v>156085</v>
      </c>
      <c r="I13" s="19">
        <v>273757</v>
      </c>
      <c r="J13" s="48">
        <v>2436213</v>
      </c>
      <c r="K13" s="27">
        <v>174293</v>
      </c>
      <c r="L13" s="19">
        <v>631107</v>
      </c>
    </row>
    <row r="14" spans="1:12" ht="12.75">
      <c r="A14" s="62" t="s">
        <v>59</v>
      </c>
      <c r="B14" s="19">
        <v>-6795</v>
      </c>
      <c r="C14" s="48">
        <v>-93996</v>
      </c>
      <c r="D14" s="19">
        <v>-22681</v>
      </c>
      <c r="E14" s="29">
        <v>-36028</v>
      </c>
      <c r="F14" s="19">
        <v>-4767</v>
      </c>
      <c r="G14" s="19">
        <v>-21931</v>
      </c>
      <c r="H14" s="19">
        <v>-5679</v>
      </c>
      <c r="I14" s="19">
        <v>-16172</v>
      </c>
      <c r="J14" s="48">
        <v>-154846</v>
      </c>
      <c r="K14" s="27">
        <v>-3095</v>
      </c>
      <c r="L14" s="19">
        <v>-44613</v>
      </c>
    </row>
    <row r="15" spans="1:12" s="26" customFormat="1" ht="12.75">
      <c r="A15" s="62" t="s">
        <v>60</v>
      </c>
      <c r="B15" s="25">
        <v>797215</v>
      </c>
      <c r="C15" s="39">
        <v>16111388</v>
      </c>
      <c r="D15" s="25">
        <v>4792011</v>
      </c>
      <c r="E15" s="30">
        <v>9049440</v>
      </c>
      <c r="F15" s="25">
        <v>557703</v>
      </c>
      <c r="G15" s="25">
        <v>4142908</v>
      </c>
      <c r="H15" s="25">
        <v>1232374</v>
      </c>
      <c r="I15" s="25">
        <v>4758499</v>
      </c>
      <c r="J15" s="39">
        <v>22017062</v>
      </c>
      <c r="K15" s="49">
        <v>1753230</v>
      </c>
      <c r="L15" s="25">
        <v>3713972</v>
      </c>
    </row>
    <row r="16" spans="1:12" ht="24">
      <c r="A16" s="62" t="s">
        <v>61</v>
      </c>
      <c r="B16" s="19">
        <v>579030</v>
      </c>
      <c r="C16" s="48">
        <v>2854919</v>
      </c>
      <c r="D16" s="19">
        <v>132216</v>
      </c>
      <c r="E16" s="29">
        <v>3422238</v>
      </c>
      <c r="F16" s="19">
        <v>62493</v>
      </c>
      <c r="G16" s="19">
        <v>3273860</v>
      </c>
      <c r="H16" s="19">
        <v>565989</v>
      </c>
      <c r="I16" s="19">
        <v>2818472</v>
      </c>
      <c r="J16" s="48">
        <v>8314672</v>
      </c>
      <c r="K16" s="27">
        <v>245379</v>
      </c>
      <c r="L16" s="19">
        <v>776793</v>
      </c>
    </row>
    <row r="17" spans="1:12" ht="24">
      <c r="A17" s="63" t="s">
        <v>62</v>
      </c>
      <c r="B17" s="19">
        <v>568861</v>
      </c>
      <c r="C17" s="48">
        <v>519468</v>
      </c>
      <c r="D17" s="19">
        <v>0</v>
      </c>
      <c r="E17" s="29">
        <v>151</v>
      </c>
      <c r="F17" s="19">
        <v>0</v>
      </c>
      <c r="G17" s="19">
        <v>3121708</v>
      </c>
      <c r="H17" s="19">
        <v>487272</v>
      </c>
      <c r="I17" s="19">
        <v>1065203</v>
      </c>
      <c r="J17" s="48">
        <v>7869592</v>
      </c>
      <c r="K17" s="27">
        <v>0</v>
      </c>
      <c r="L17" s="19">
        <v>0</v>
      </c>
    </row>
    <row r="18" spans="1:12" ht="12.75">
      <c r="A18" s="62" t="s">
        <v>63</v>
      </c>
      <c r="B18" s="19">
        <v>0</v>
      </c>
      <c r="C18" s="48">
        <v>0</v>
      </c>
      <c r="D18" s="19">
        <v>0</v>
      </c>
      <c r="E18" s="29">
        <v>0</v>
      </c>
      <c r="F18" s="19">
        <v>0</v>
      </c>
      <c r="G18" s="19">
        <v>0</v>
      </c>
      <c r="H18" s="19">
        <v>0</v>
      </c>
      <c r="I18" s="19">
        <v>96515</v>
      </c>
      <c r="J18" s="48">
        <v>0</v>
      </c>
      <c r="K18" s="27">
        <v>100821</v>
      </c>
      <c r="L18" s="19">
        <v>0</v>
      </c>
    </row>
    <row r="19" spans="1:12" ht="12.75">
      <c r="A19" s="62" t="s">
        <v>64</v>
      </c>
      <c r="B19" s="19">
        <v>153982</v>
      </c>
      <c r="C19" s="48">
        <v>10632243</v>
      </c>
      <c r="D19" s="19">
        <v>3388905</v>
      </c>
      <c r="E19" s="29">
        <v>3287256</v>
      </c>
      <c r="F19" s="19">
        <v>240821</v>
      </c>
      <c r="G19" s="19">
        <v>826384</v>
      </c>
      <c r="H19" s="19">
        <v>496760</v>
      </c>
      <c r="I19" s="19">
        <v>1106843</v>
      </c>
      <c r="J19" s="48">
        <v>9588384</v>
      </c>
      <c r="K19" s="27">
        <v>1135701</v>
      </c>
      <c r="L19" s="19">
        <v>2460182</v>
      </c>
    </row>
    <row r="20" spans="1:13" ht="12.75">
      <c r="A20" s="62" t="s">
        <v>65</v>
      </c>
      <c r="B20" s="19">
        <v>122073</v>
      </c>
      <c r="C20" s="48">
        <v>7037826</v>
      </c>
      <c r="D20" s="19">
        <v>1322005</v>
      </c>
      <c r="E20" s="29">
        <v>2060902</v>
      </c>
      <c r="F20" s="19">
        <v>75965</v>
      </c>
      <c r="G20" s="19">
        <v>429958</v>
      </c>
      <c r="H20" s="19">
        <v>227067</v>
      </c>
      <c r="I20" s="19">
        <v>466799</v>
      </c>
      <c r="J20" s="48">
        <v>6324311</v>
      </c>
      <c r="K20" s="27">
        <v>319470</v>
      </c>
      <c r="L20" s="19">
        <v>729407</v>
      </c>
      <c r="M20" s="5"/>
    </row>
    <row r="21" spans="1:12" ht="12.75">
      <c r="A21" s="63" t="s">
        <v>66</v>
      </c>
      <c r="B21" s="19">
        <v>1816</v>
      </c>
      <c r="C21" s="48">
        <v>4632477</v>
      </c>
      <c r="D21" s="19">
        <v>508228</v>
      </c>
      <c r="E21" s="29">
        <v>799886</v>
      </c>
      <c r="F21" s="19">
        <v>30039</v>
      </c>
      <c r="G21" s="19">
        <v>120013</v>
      </c>
      <c r="H21" s="19">
        <v>74989</v>
      </c>
      <c r="I21" s="19">
        <v>204801</v>
      </c>
      <c r="J21" s="48">
        <v>2812525</v>
      </c>
      <c r="K21" s="27">
        <v>121348</v>
      </c>
      <c r="L21" s="19">
        <v>131911</v>
      </c>
    </row>
    <row r="22" spans="1:12" ht="12.75">
      <c r="A22" s="63" t="s">
        <v>67</v>
      </c>
      <c r="B22" s="19">
        <v>120257</v>
      </c>
      <c r="C22" s="48">
        <f>+C20-C21</f>
        <v>2405349</v>
      </c>
      <c r="D22" s="19">
        <v>813777</v>
      </c>
      <c r="E22" s="29">
        <v>1261016</v>
      </c>
      <c r="F22" s="19">
        <v>45926</v>
      </c>
      <c r="G22" s="19">
        <f>SUM(G20-G21)</f>
        <v>309945</v>
      </c>
      <c r="H22" s="19">
        <f>H20-H21</f>
        <v>152078</v>
      </c>
      <c r="I22" s="19">
        <v>261998</v>
      </c>
      <c r="J22" s="48">
        <f>+J20-J21</f>
        <v>3511786</v>
      </c>
      <c r="K22" s="27">
        <v>198122</v>
      </c>
      <c r="L22" s="19">
        <v>597496</v>
      </c>
    </row>
    <row r="23" spans="1:13" ht="12.75">
      <c r="A23" s="62" t="s">
        <v>68</v>
      </c>
      <c r="B23" s="19">
        <v>31909</v>
      </c>
      <c r="C23" s="48">
        <v>3594417</v>
      </c>
      <c r="D23" s="19">
        <v>2066900</v>
      </c>
      <c r="E23" s="29">
        <v>1226354</v>
      </c>
      <c r="F23" s="19">
        <v>164856</v>
      </c>
      <c r="G23" s="19">
        <v>396426</v>
      </c>
      <c r="H23" s="19">
        <v>269693</v>
      </c>
      <c r="I23" s="19">
        <v>640044</v>
      </c>
      <c r="J23" s="48">
        <f>+J19-J20</f>
        <v>3264073</v>
      </c>
      <c r="K23" s="27">
        <v>816231</v>
      </c>
      <c r="L23" s="19">
        <v>1730775</v>
      </c>
      <c r="M23" s="5"/>
    </row>
    <row r="24" spans="1:12" ht="12.75">
      <c r="A24" s="63" t="s">
        <v>66</v>
      </c>
      <c r="B24" s="19">
        <v>8765</v>
      </c>
      <c r="C24" s="48">
        <v>3405646</v>
      </c>
      <c r="D24" s="19">
        <v>1650209</v>
      </c>
      <c r="E24" s="29">
        <v>919574</v>
      </c>
      <c r="F24" s="19">
        <v>144350</v>
      </c>
      <c r="G24" s="19">
        <v>73135</v>
      </c>
      <c r="H24" s="19">
        <v>174117</v>
      </c>
      <c r="I24" s="19">
        <v>300345</v>
      </c>
      <c r="J24" s="48">
        <v>2651440</v>
      </c>
      <c r="K24" s="27">
        <v>603308</v>
      </c>
      <c r="L24" s="19">
        <v>1170236</v>
      </c>
    </row>
    <row r="25" spans="1:12" ht="12.75">
      <c r="A25" s="63" t="s">
        <v>69</v>
      </c>
      <c r="B25" s="19">
        <v>23144</v>
      </c>
      <c r="C25" s="48">
        <f>+C23-C24</f>
        <v>188771</v>
      </c>
      <c r="D25" s="19">
        <v>416691</v>
      </c>
      <c r="E25" s="29">
        <v>306780</v>
      </c>
      <c r="F25" s="19">
        <v>20506</v>
      </c>
      <c r="G25" s="19">
        <f>SUM(G23-G24)</f>
        <v>323291</v>
      </c>
      <c r="H25" s="19">
        <f>H23-H24</f>
        <v>95576</v>
      </c>
      <c r="I25" s="19">
        <v>339699</v>
      </c>
      <c r="J25" s="48">
        <f>+J23-J24</f>
        <v>612633</v>
      </c>
      <c r="K25" s="27">
        <v>212923</v>
      </c>
      <c r="L25" s="19">
        <v>560539</v>
      </c>
    </row>
    <row r="26" spans="1:12" ht="12.75">
      <c r="A26" s="64" t="s">
        <v>70</v>
      </c>
      <c r="B26" s="19">
        <v>0</v>
      </c>
      <c r="C26" s="48">
        <v>0</v>
      </c>
      <c r="D26" s="19">
        <v>631402</v>
      </c>
      <c r="E26" s="29">
        <v>766096</v>
      </c>
      <c r="F26" s="19">
        <v>94091</v>
      </c>
      <c r="G26" s="19">
        <v>0</v>
      </c>
      <c r="H26" s="19">
        <v>0</v>
      </c>
      <c r="I26" s="19">
        <v>188994</v>
      </c>
      <c r="J26" s="48">
        <v>736705</v>
      </c>
      <c r="K26" s="27">
        <v>31262</v>
      </c>
      <c r="L26" s="19">
        <v>0</v>
      </c>
    </row>
    <row r="27" spans="1:12" ht="12.75">
      <c r="A27" s="62" t="s">
        <v>71</v>
      </c>
      <c r="B27" s="19">
        <v>0</v>
      </c>
      <c r="C27" s="48">
        <v>424784</v>
      </c>
      <c r="D27" s="19">
        <v>70347</v>
      </c>
      <c r="E27" s="29">
        <v>588851</v>
      </c>
      <c r="F27" s="19">
        <v>64550</v>
      </c>
      <c r="G27" s="19">
        <v>0</v>
      </c>
      <c r="H27" s="19">
        <v>253</v>
      </c>
      <c r="I27" s="19">
        <v>0</v>
      </c>
      <c r="J27" s="48">
        <v>283815</v>
      </c>
      <c r="K27" s="27">
        <v>37207</v>
      </c>
      <c r="L27" s="19">
        <v>19671</v>
      </c>
    </row>
    <row r="28" spans="1:12" ht="12.75">
      <c r="A28" s="62" t="s">
        <v>72</v>
      </c>
      <c r="B28" s="19">
        <v>445</v>
      </c>
      <c r="C28" s="48">
        <v>1258842</v>
      </c>
      <c r="D28" s="19">
        <v>312066</v>
      </c>
      <c r="E28" s="29">
        <v>698019</v>
      </c>
      <c r="F28" s="19">
        <v>50573</v>
      </c>
      <c r="G28" s="19">
        <v>11740</v>
      </c>
      <c r="H28" s="19">
        <v>127509</v>
      </c>
      <c r="I28" s="19">
        <v>361545</v>
      </c>
      <c r="J28" s="48">
        <v>1684358</v>
      </c>
      <c r="K28" s="27">
        <v>171848</v>
      </c>
      <c r="L28" s="19">
        <v>341921</v>
      </c>
    </row>
    <row r="29" spans="1:12" ht="12.75">
      <c r="A29" s="63" t="s">
        <v>73</v>
      </c>
      <c r="B29" s="19">
        <v>0</v>
      </c>
      <c r="C29" s="48">
        <v>569712</v>
      </c>
      <c r="D29" s="19">
        <v>212174</v>
      </c>
      <c r="E29" s="29">
        <v>363692</v>
      </c>
      <c r="F29" s="19">
        <v>34347</v>
      </c>
      <c r="G29" s="19">
        <v>0</v>
      </c>
      <c r="H29" s="19">
        <v>115000</v>
      </c>
      <c r="I29" s="19">
        <v>304908</v>
      </c>
      <c r="J29" s="48">
        <v>1034575</v>
      </c>
      <c r="K29" s="27">
        <v>121033</v>
      </c>
      <c r="L29" s="19">
        <v>176708</v>
      </c>
    </row>
    <row r="30" spans="1:12" s="26" customFormat="1" ht="12.75">
      <c r="A30" s="62" t="s">
        <v>74</v>
      </c>
      <c r="B30" s="25">
        <v>797215</v>
      </c>
      <c r="C30" s="25">
        <v>16111388</v>
      </c>
      <c r="D30" s="25">
        <v>4792011</v>
      </c>
      <c r="E30" s="30">
        <v>9049440</v>
      </c>
      <c r="F30" s="25">
        <v>557703</v>
      </c>
      <c r="G30" s="25">
        <v>4142908</v>
      </c>
      <c r="H30" s="25">
        <v>1232374</v>
      </c>
      <c r="I30" s="25">
        <v>4758499</v>
      </c>
      <c r="J30" s="39">
        <f>+J15</f>
        <v>22017062</v>
      </c>
      <c r="K30" s="49">
        <v>1753230</v>
      </c>
      <c r="L30" s="25">
        <v>3713972</v>
      </c>
    </row>
    <row r="31" spans="2:12" ht="12.75">
      <c r="B31" s="20"/>
      <c r="C31" s="20"/>
      <c r="D31" s="20"/>
      <c r="E31" s="20"/>
      <c r="F31" s="20"/>
      <c r="G31" s="20"/>
      <c r="H31" s="20"/>
      <c r="I31" s="20"/>
      <c r="J31" s="50"/>
      <c r="K31" s="20"/>
      <c r="L31" s="20"/>
    </row>
    <row r="32" spans="2:12" ht="12.75">
      <c r="B32" s="20"/>
      <c r="C32" s="20"/>
      <c r="D32" s="20"/>
      <c r="E32" s="20"/>
      <c r="F32" s="20"/>
      <c r="G32" s="20"/>
      <c r="H32" s="20"/>
      <c r="I32" s="20"/>
      <c r="J32" s="50"/>
      <c r="K32" s="20"/>
      <c r="L32" s="20"/>
    </row>
    <row r="33" spans="1:12" ht="12.75">
      <c r="A33" s="62" t="s">
        <v>75</v>
      </c>
      <c r="B33" s="16">
        <v>116254</v>
      </c>
      <c r="C33" s="16">
        <v>213101</v>
      </c>
      <c r="D33" s="16">
        <v>24007</v>
      </c>
      <c r="E33" s="31">
        <v>493581</v>
      </c>
      <c r="F33" s="16">
        <v>2808</v>
      </c>
      <c r="G33" s="16">
        <v>179636</v>
      </c>
      <c r="H33" s="17">
        <v>18347</v>
      </c>
      <c r="I33" s="16">
        <v>70259</v>
      </c>
      <c r="J33" s="17">
        <v>558264</v>
      </c>
      <c r="K33" s="27">
        <v>70792</v>
      </c>
      <c r="L33" s="16">
        <v>46091</v>
      </c>
    </row>
    <row r="34" spans="1:12" ht="12.75">
      <c r="A34" s="62" t="s">
        <v>76</v>
      </c>
      <c r="B34" s="16">
        <v>11736</v>
      </c>
      <c r="C34" s="16">
        <v>28302</v>
      </c>
      <c r="D34" s="16">
        <v>0</v>
      </c>
      <c r="E34" s="31">
        <v>7291</v>
      </c>
      <c r="F34" s="16"/>
      <c r="G34" s="16">
        <v>7561</v>
      </c>
      <c r="H34" s="17">
        <v>2304</v>
      </c>
      <c r="I34" s="16">
        <v>9887</v>
      </c>
      <c r="J34" s="17">
        <v>102799</v>
      </c>
      <c r="K34" s="27">
        <v>7380</v>
      </c>
      <c r="L34" s="16">
        <v>1005</v>
      </c>
    </row>
    <row r="35" spans="1:12" ht="12.75">
      <c r="A35" s="9"/>
      <c r="B35" s="8"/>
      <c r="C35" s="8"/>
      <c r="D35" s="8"/>
      <c r="E35" s="8"/>
      <c r="F35" s="8"/>
      <c r="G35" s="8"/>
      <c r="H35" s="8"/>
      <c r="I35" s="8"/>
      <c r="J35" s="36"/>
      <c r="K35" s="8"/>
      <c r="L35" s="8"/>
    </row>
    <row r="36" spans="1:1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12.75">
      <c r="A37" s="83" t="s">
        <v>77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5"/>
    </row>
    <row r="38" spans="1:12" ht="12.75">
      <c r="A38" s="66" t="s">
        <v>78</v>
      </c>
      <c r="B38" s="65">
        <v>3214</v>
      </c>
      <c r="C38" s="16">
        <v>4131176.12904</v>
      </c>
      <c r="D38" s="16">
        <v>89458</v>
      </c>
      <c r="E38" s="31">
        <v>2088425.6967</v>
      </c>
      <c r="F38" s="28">
        <v>16035</v>
      </c>
      <c r="G38" s="16">
        <v>958923</v>
      </c>
      <c r="H38" s="16">
        <v>288283</v>
      </c>
      <c r="I38" s="16">
        <v>1933535</v>
      </c>
      <c r="J38" s="17">
        <v>3729490</v>
      </c>
      <c r="K38" s="28">
        <v>96237</v>
      </c>
      <c r="L38" s="16">
        <v>32581</v>
      </c>
    </row>
    <row r="39" spans="1:12" ht="12.75">
      <c r="A39" s="66" t="s">
        <v>79</v>
      </c>
      <c r="B39" s="65">
        <v>650</v>
      </c>
      <c r="C39" s="17">
        <v>924620.34931</v>
      </c>
      <c r="D39" s="16">
        <v>446712</v>
      </c>
      <c r="E39" s="31">
        <v>549489.81115</v>
      </c>
      <c r="F39" s="28">
        <v>2372</v>
      </c>
      <c r="G39" s="16">
        <v>4939</v>
      </c>
      <c r="H39" s="16">
        <f>28360+8352</f>
        <v>36712</v>
      </c>
      <c r="I39" s="16">
        <v>51508</v>
      </c>
      <c r="J39" s="17">
        <v>552456</v>
      </c>
      <c r="K39" s="28">
        <v>50130</v>
      </c>
      <c r="L39" s="16">
        <v>48887</v>
      </c>
    </row>
    <row r="40" spans="1:12" ht="12.75">
      <c r="A40" s="66" t="s">
        <v>80</v>
      </c>
      <c r="B40" s="65">
        <v>1795</v>
      </c>
      <c r="C40" s="16">
        <v>771315.68383</v>
      </c>
      <c r="D40" s="16">
        <v>166908</v>
      </c>
      <c r="E40" s="31">
        <v>744445.00367</v>
      </c>
      <c r="F40" s="28">
        <v>54457</v>
      </c>
      <c r="G40" s="16">
        <v>204195</v>
      </c>
      <c r="H40" s="16">
        <f>478067-H38-H39</f>
        <v>153072</v>
      </c>
      <c r="I40" s="16">
        <v>191096</v>
      </c>
      <c r="J40" s="17">
        <v>1310060</v>
      </c>
      <c r="K40" s="28">
        <v>61700</v>
      </c>
      <c r="L40" s="16">
        <v>77681</v>
      </c>
    </row>
    <row r="41" spans="1:12" ht="12.75">
      <c r="A41" s="22"/>
      <c r="B41" s="18"/>
      <c r="C41" s="18"/>
      <c r="D41" s="18"/>
      <c r="E41" s="18"/>
      <c r="F41" s="18"/>
      <c r="G41" s="18"/>
      <c r="H41" s="18"/>
      <c r="I41" s="18"/>
      <c r="J41" s="37"/>
      <c r="K41" s="18"/>
      <c r="L41" s="18"/>
    </row>
    <row r="42" spans="1:12" ht="12.75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0"/>
    </row>
    <row r="43" spans="1:12" ht="12.75">
      <c r="A43" s="67" t="s">
        <v>81</v>
      </c>
      <c r="B43" s="17">
        <v>689760</v>
      </c>
      <c r="C43" s="16">
        <v>5655679.31009</v>
      </c>
      <c r="D43" s="17">
        <v>979449</v>
      </c>
      <c r="E43" s="32">
        <v>3900745.93527</v>
      </c>
      <c r="F43" s="17">
        <v>213267</v>
      </c>
      <c r="G43" s="17">
        <v>2560692</v>
      </c>
      <c r="H43" s="16">
        <f>223+461595</f>
        <v>461818</v>
      </c>
      <c r="I43" s="17">
        <v>1838033</v>
      </c>
      <c r="J43" s="17">
        <v>10317529.70098307</v>
      </c>
      <c r="K43" s="51">
        <v>894582</v>
      </c>
      <c r="L43" s="17">
        <v>1190183</v>
      </c>
    </row>
    <row r="44" spans="1:12" ht="12.75">
      <c r="A44" s="22"/>
      <c r="B44" s="18"/>
      <c r="C44" s="18"/>
      <c r="D44" s="18"/>
      <c r="E44" s="18"/>
      <c r="F44" s="18"/>
      <c r="G44" s="18"/>
      <c r="H44" s="18"/>
      <c r="I44" s="18"/>
      <c r="J44" s="37"/>
      <c r="K44" s="18"/>
      <c r="L44" s="18"/>
    </row>
    <row r="45" spans="1:12" ht="12.75">
      <c r="A45" s="86" t="s">
        <v>82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80"/>
    </row>
    <row r="46" spans="1:12" ht="12.75">
      <c r="A46" s="66" t="s">
        <v>78</v>
      </c>
      <c r="B46" s="65">
        <v>0</v>
      </c>
      <c r="C46" s="16">
        <v>243238.67933</v>
      </c>
      <c r="D46" s="16">
        <v>8391</v>
      </c>
      <c r="E46" s="31">
        <v>112511.00727999989</v>
      </c>
      <c r="F46" s="28">
        <v>801</v>
      </c>
      <c r="G46" s="16">
        <v>75492</v>
      </c>
      <c r="H46" s="16">
        <f>37663+40</f>
        <v>37703</v>
      </c>
      <c r="I46" s="16">
        <v>86509.66473721598</v>
      </c>
      <c r="J46" s="17">
        <v>221580</v>
      </c>
      <c r="K46" s="28">
        <v>8949</v>
      </c>
      <c r="L46" s="16">
        <v>1829</v>
      </c>
    </row>
    <row r="47" spans="1:12" ht="12.75">
      <c r="A47" s="66" t="s">
        <v>79</v>
      </c>
      <c r="B47" s="65">
        <v>0</v>
      </c>
      <c r="C47" s="16">
        <v>75440.06198</v>
      </c>
      <c r="D47" s="16">
        <v>25138</v>
      </c>
      <c r="E47" s="31">
        <v>28946.655329999998</v>
      </c>
      <c r="F47" s="28">
        <v>396</v>
      </c>
      <c r="G47" s="16">
        <v>1631</v>
      </c>
      <c r="H47" s="16">
        <f>4093+17+20</f>
        <v>4130</v>
      </c>
      <c r="I47" s="16">
        <v>2303.63265</v>
      </c>
      <c r="J47" s="17">
        <v>29564</v>
      </c>
      <c r="K47" s="28">
        <v>10872</v>
      </c>
      <c r="L47" s="16">
        <v>6821</v>
      </c>
    </row>
    <row r="48" spans="1:12" ht="12.75">
      <c r="A48" s="66" t="s">
        <v>80</v>
      </c>
      <c r="B48" s="65">
        <v>200</v>
      </c>
      <c r="C48" s="16">
        <v>41813.48453</v>
      </c>
      <c r="D48" s="16">
        <v>12870</v>
      </c>
      <c r="E48" s="31">
        <v>107667.20196999998</v>
      </c>
      <c r="F48" s="28">
        <v>16557</v>
      </c>
      <c r="G48" s="16">
        <v>18337</v>
      </c>
      <c r="H48" s="17">
        <f>13518+3000+3624</f>
        <v>20142</v>
      </c>
      <c r="I48" s="16">
        <v>7743.3238432</v>
      </c>
      <c r="J48" s="17">
        <v>34900</v>
      </c>
      <c r="K48" s="28">
        <v>2240</v>
      </c>
      <c r="L48" s="16">
        <v>3603</v>
      </c>
    </row>
    <row r="49" spans="1:12" ht="12.75">
      <c r="A49" s="22"/>
      <c r="B49" s="18"/>
      <c r="C49" s="18"/>
      <c r="D49" s="18"/>
      <c r="E49" s="18"/>
      <c r="F49" s="18"/>
      <c r="G49" s="18"/>
      <c r="H49" s="18"/>
      <c r="I49" s="18"/>
      <c r="J49" s="37"/>
      <c r="K49" s="18"/>
      <c r="L49" s="18"/>
    </row>
    <row r="50" spans="1:12" ht="12.75">
      <c r="A50" s="81" t="s">
        <v>83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</row>
    <row r="51" spans="1:12" ht="24">
      <c r="A51" s="66" t="s">
        <v>84</v>
      </c>
      <c r="B51" s="68">
        <v>0</v>
      </c>
      <c r="C51" s="41">
        <v>481535.10449</v>
      </c>
      <c r="D51" s="42">
        <v>0</v>
      </c>
      <c r="E51" s="52">
        <v>527059</v>
      </c>
      <c r="F51" s="43">
        <v>0</v>
      </c>
      <c r="G51" s="42">
        <v>0</v>
      </c>
      <c r="H51" s="43">
        <v>0</v>
      </c>
      <c r="I51" s="44">
        <v>36250</v>
      </c>
      <c r="J51" s="45">
        <v>663938.080648</v>
      </c>
      <c r="K51" s="43">
        <v>0</v>
      </c>
      <c r="L51" s="46">
        <v>413</v>
      </c>
    </row>
    <row r="52" spans="1:12" ht="24">
      <c r="A52" s="66" t="s">
        <v>85</v>
      </c>
      <c r="B52" s="68">
        <v>0</v>
      </c>
      <c r="C52" s="41">
        <v>14867</v>
      </c>
      <c r="D52" s="47">
        <v>0</v>
      </c>
      <c r="E52" s="52">
        <v>30920</v>
      </c>
      <c r="F52" s="40">
        <v>0</v>
      </c>
      <c r="G52" s="47">
        <v>0</v>
      </c>
      <c r="H52" s="40">
        <v>0</v>
      </c>
      <c r="I52" s="41">
        <v>3362</v>
      </c>
      <c r="J52" s="45">
        <v>41661.158304</v>
      </c>
      <c r="K52" s="40">
        <v>0</v>
      </c>
      <c r="L52" s="47">
        <v>0</v>
      </c>
    </row>
    <row r="53" spans="1:12" ht="12.75">
      <c r="A53" s="69" t="s">
        <v>86</v>
      </c>
      <c r="B53" s="68">
        <v>0</v>
      </c>
      <c r="C53" s="47">
        <v>0</v>
      </c>
      <c r="D53" s="47">
        <v>0</v>
      </c>
      <c r="E53" s="33">
        <v>0</v>
      </c>
      <c r="F53" s="40">
        <v>0</v>
      </c>
      <c r="G53" s="47">
        <v>0</v>
      </c>
      <c r="H53" s="40">
        <v>0</v>
      </c>
      <c r="I53" s="41">
        <v>0</v>
      </c>
      <c r="J53" s="45">
        <v>4155.9</v>
      </c>
      <c r="K53" s="40">
        <v>0</v>
      </c>
      <c r="L53" s="47">
        <v>0</v>
      </c>
    </row>
    <row r="54" spans="1:12" ht="12.75">
      <c r="A54" s="12"/>
      <c r="B54" s="13"/>
      <c r="C54" s="18"/>
      <c r="D54" s="13"/>
      <c r="E54" s="13"/>
      <c r="F54" s="13"/>
      <c r="G54" s="13"/>
      <c r="H54" s="13"/>
      <c r="I54" s="13"/>
      <c r="J54" s="38"/>
      <c r="K54" s="13"/>
      <c r="L54" s="13"/>
    </row>
    <row r="55" ht="17.25" customHeight="1">
      <c r="A55" s="2"/>
    </row>
    <row r="56" ht="12.75">
      <c r="A56" s="11"/>
    </row>
  </sheetData>
  <mergeCells count="7">
    <mergeCell ref="A50:L50"/>
    <mergeCell ref="A36:L36"/>
    <mergeCell ref="A37:L37"/>
    <mergeCell ref="A2:L2"/>
    <mergeCell ref="A3:L3"/>
    <mergeCell ref="A42:L42"/>
    <mergeCell ref="A45:L45"/>
  </mergeCells>
  <printOptions/>
  <pageMargins left="0.57" right="0.39" top="0.36" bottom="0.46" header="0.23" footer="0.3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2007-08-21T07:43:01Z</cp:lastPrinted>
  <dcterms:created xsi:type="dcterms:W3CDTF">2006-01-23T08:29:20Z</dcterms:created>
  <dcterms:modified xsi:type="dcterms:W3CDTF">2009-09-15T11:21:20Z</dcterms:modified>
  <cp:category/>
  <cp:version/>
  <cp:contentType/>
  <cp:contentStatus/>
</cp:coreProperties>
</file>