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7 Statistika/2017 IV ketvirtis/"/>
    </mc:Choice>
  </mc:AlternateContent>
  <xr:revisionPtr revIDLastSave="183" documentId="6_{5C52D27F-1B12-4628-9ADD-4C80E7F32D8E}" xr6:coauthVersionLast="45" xr6:coauthVersionMax="45" xr10:uidLastSave="{1F15417F-B317-4460-A83E-3B3AFE3D7A62}"/>
  <bookViews>
    <workbookView xWindow="-110" yWindow="-110" windowWidth="19420" windowHeight="10420" tabRatio="250" activeTab="1" xr2:uid="{00000000-000D-0000-FFFF-FFFF00000000}"/>
  </bookViews>
  <sheets>
    <sheet name="LT" sheetId="6" r:id="rId1"/>
    <sheet name="EN" sheetId="5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" i="5" l="1"/>
  <c r="T17" i="5"/>
  <c r="U16" i="5"/>
  <c r="T16" i="5"/>
  <c r="U15" i="5"/>
  <c r="T15" i="5"/>
  <c r="U14" i="5"/>
  <c r="T14" i="5"/>
  <c r="U10" i="5"/>
  <c r="T10" i="5"/>
  <c r="U9" i="5"/>
  <c r="T9" i="5"/>
  <c r="U8" i="5"/>
  <c r="T8" i="5"/>
  <c r="U7" i="5"/>
  <c r="T7" i="5"/>
  <c r="U6" i="5"/>
  <c r="T6" i="5"/>
  <c r="T15" i="6"/>
  <c r="U15" i="6"/>
  <c r="T16" i="6"/>
  <c r="U16" i="6"/>
  <c r="T17" i="6"/>
  <c r="U17" i="6"/>
  <c r="U14" i="6"/>
  <c r="T14" i="6"/>
  <c r="T7" i="6"/>
  <c r="U7" i="6"/>
  <c r="T8" i="6"/>
  <c r="U8" i="6"/>
  <c r="T9" i="6"/>
  <c r="U9" i="6"/>
  <c r="T10" i="6"/>
  <c r="U10" i="6"/>
  <c r="U6" i="6"/>
  <c r="T6" i="6"/>
  <c r="G17" i="5" l="1"/>
  <c r="F17" i="5"/>
  <c r="G17" i="6"/>
  <c r="F17" i="6"/>
  <c r="Q16" i="5" l="1"/>
  <c r="P16" i="5"/>
  <c r="Q15" i="5"/>
  <c r="P15" i="5"/>
  <c r="Q14" i="5"/>
  <c r="P14" i="5"/>
  <c r="Q6" i="5"/>
  <c r="P6" i="5"/>
  <c r="P17" i="5" l="1"/>
  <c r="Q17" i="5"/>
  <c r="Q16" i="6"/>
  <c r="P16" i="6"/>
  <c r="Q15" i="6"/>
  <c r="P15" i="6"/>
  <c r="Q14" i="6"/>
  <c r="Q17" i="6" s="1"/>
  <c r="P14" i="6"/>
  <c r="Q6" i="6"/>
  <c r="P6" i="6"/>
  <c r="P17" i="6" l="1"/>
</calcChain>
</file>

<file path=xl/sharedStrings.xml><?xml version="1.0" encoding="utf-8"?>
<sst xmlns="http://schemas.openxmlformats.org/spreadsheetml/2006/main" count="147" uniqueCount="49">
  <si>
    <t>Iš viso</t>
  </si>
  <si>
    <t>Kortelių skaičius ir apyvarta</t>
  </si>
  <si>
    <t>Transakcijų skaičius, tūkst.vnt.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</si>
  <si>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</si>
  <si>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</si>
  <si>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</si>
  <si>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</si>
  <si>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</si>
  <si>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</si>
  <si>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</si>
  <si>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verslo ("business")</t>
  </si>
  <si>
    <t>Kreditinės, iš viso</t>
  </si>
  <si>
    <t>Number</t>
  </si>
  <si>
    <t>Card type</t>
  </si>
  <si>
    <t>o/w: business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</si>
  <si>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</si>
  <si>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</si>
  <si>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</si>
  <si>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</si>
  <si>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</si>
  <si>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</si>
  <si>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</si>
  <si>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Bankai</t>
  </si>
  <si>
    <t>Banks</t>
  </si>
  <si>
    <t xml:space="preserve">                                                                                                                                                                                                </t>
  </si>
  <si>
    <t>AB Citadele bankas, grupės duomenys</t>
  </si>
  <si>
    <t>Danske Bank A/S Lietuvos filialas, grupės duomenys</t>
  </si>
  <si>
    <t>UAB Medicinos bankas, grupės duomenys</t>
  </si>
  <si>
    <t>Nordea Bank AB Lietuvos skyrius, grupės duomenys</t>
  </si>
  <si>
    <t>AB SEB bankas, grupės duomenys</t>
  </si>
  <si>
    <t>Swedbank, AB grupės duomenys</t>
  </si>
  <si>
    <t>AB Šiaulių bankas, grupės duomenys</t>
  </si>
  <si>
    <t>Apyvarta, tūkst.EUR</t>
  </si>
  <si>
    <t>Value of transactions, thou EUR</t>
  </si>
  <si>
    <t>Lietuvos centrinė kredito unija</t>
  </si>
  <si>
    <t>2017 m. IV ketv.</t>
  </si>
  <si>
    <t>Luminor</t>
  </si>
  <si>
    <t>IVth,  2017 (number - end of period)</t>
  </si>
  <si>
    <t>Debit cards, total</t>
  </si>
  <si>
    <t>Credit cards, total</t>
  </si>
  <si>
    <t>Value of transactions, thousand EUR</t>
  </si>
  <si>
    <t>Volume of transactions, thousand</t>
  </si>
  <si>
    <t>Lithuanian Central Credit Union</t>
  </si>
  <si>
    <t>AB Citadele bank, group data</t>
  </si>
  <si>
    <t>Danske Bank A/S Lithuanian branch, group data</t>
  </si>
  <si>
    <t>UAB Medicinos bankas, group data</t>
  </si>
  <si>
    <t>AB SEB bank, group data</t>
  </si>
  <si>
    <t>Swedbank, AB group data</t>
  </si>
  <si>
    <t>AB Šiaulių bankas, group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</si>
</sst>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8" x14ac:knownFonts="1">
    <font>
      <sz val="10"/>
      <name val="Arial"/>
      <charset val="186"/>
    </font>
    <font>
      <sz val="10"/>
      <name val="Helv"/>
    </font>
    <font>
      <sz val="10"/>
      <name val="Arial"/>
      <family val="2"/>
      <charset val="186"/>
    </font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</cellStyleXfs>
  <cellXfs count="72">
    <xf numFmtId="0" fontId="0" fillId="0" borderId="0" xfId="0"/>
    <xf numFmtId="2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1" xfId="3" applyNumberFormat="1" applyFont="1" applyFill="1" applyBorder="1" applyAlignment="1">
      <alignment horizontal="right" vertical="center"/>
    </xf>
    <xf numFmtId="3" fontId="7" fillId="4" borderId="1" xfId="1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center"/>
    </xf>
    <xf numFmtId="3" fontId="7" fillId="4" borderId="1" xfId="2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/>
    <xf numFmtId="3" fontId="5" fillId="0" borderId="0" xfId="0" applyNumberFormat="1" applyFont="1" applyFill="1" applyAlignment="1">
      <alignment horizontal="center"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/>
    <xf numFmtId="3" fontId="6" fillId="3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2" fontId="5" fillId="0" borderId="0" xfId="0" applyNumberFormat="1" applyFo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/>
    </xf>
  </cellXfs>
  <cellStyles count="9">
    <cellStyle name="Įprastas 2" xfId="5" xr:uid="{00000000-0005-0000-0000-000001000000}"/>
    <cellStyle name="Kablelis 2" xfId="6" xr:uid="{00000000-0005-0000-0000-000002000000}"/>
    <cellStyle name="Normal" xfId="0" builtinId="0"/>
    <cellStyle name="Normal 2" xfId="1" xr:uid="{00000000-0005-0000-0000-000001000000}"/>
    <cellStyle name="Normal 2 2" xfId="7" xr:uid="{00000000-0005-0000-0000-000003000000}"/>
    <cellStyle name="Normal 2 3" xfId="8" xr:uid="{00000000-0005-0000-0000-000001000000}"/>
    <cellStyle name="Normal 3" xfId="2" xr:uid="{00000000-0005-0000-0000-000002000000}"/>
    <cellStyle name="Normal_Sheet1" xfId="3" xr:uid="{00000000-0005-0000-0000-000003000000}"/>
    <cellStyle name="Paprastas_Forma E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su%20analizes%20ir%20planavimo%20departamentas\Biudzetai\Progoz&#279;s\2005\korteles%20naujas%20su%20prognozemis(EU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01"/>
      <sheetName val="R02"/>
      <sheetName val="R03"/>
      <sheetName val="R04"/>
      <sheetName val="R05"/>
      <sheetName val="transakciju kastai"/>
      <sheetName val="Obertur"/>
      <sheetName val="Biudzetas_Faktas"/>
      <sheetName val="aprasymas"/>
      <sheetName val="BO"/>
      <sheetName val="Corporate"/>
      <sheetName val="Corp_Acquiring"/>
      <sheetName val="Corp_Cards"/>
      <sheetName val="Retail"/>
      <sheetName val="POS_CEV"/>
      <sheetName val="Private Debit Card"/>
      <sheetName val="Private Credit Card"/>
      <sheetName val="analize"/>
      <sheetName val="siunciamos pastu"/>
      <sheetName val="palyginimas"/>
      <sheetName val="BO Issuing+acq"/>
      <sheetName val="komentarai 2018 01"/>
      <sheetName val="LT summary fees"/>
      <sheetName val="LT Private Issuing summary"/>
      <sheetName val="LT Private DC."/>
      <sheetName val="LT Private CC."/>
      <sheetName val="LT Business Issuing summary"/>
      <sheetName val="LT Business DC."/>
      <sheetName val="LT Business CC."/>
      <sheetName val="POS Acq"/>
      <sheetName val="skaiciuokle"/>
      <sheetName val="prielaidos 2015 01 (for)"/>
      <sheetName val="Aurelijos"/>
      <sheetName val="prielaidos 2015 01"/>
      <sheetName val="Card fees in detail"/>
      <sheetName val="PrivateCard fees in detail"/>
      <sheetName val="CRDs_LT"/>
      <sheetName val="siuntimui"/>
      <sheetName val="BO 41012 Cards MAster report"/>
      <sheetName val="dienu skaicius"/>
      <sheetName val="BO 41019"/>
      <sheetName val="BO 41019New"/>
      <sheetName val="BO 41019 Portfolio"/>
      <sheetName val="PDC contactless"/>
    </sheetNames>
    <sheetDataSet>
      <sheetData sheetId="0" refreshError="1"/>
      <sheetData sheetId="1" refreshError="1">
        <row r="136">
          <cell r="EI136">
            <v>1641967</v>
          </cell>
        </row>
        <row r="142">
          <cell r="FP142">
            <v>1431148</v>
          </cell>
        </row>
        <row r="146">
          <cell r="FP146">
            <v>47326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0">
          <cell r="BL80">
            <v>20653192.809999999</v>
          </cell>
          <cell r="BU80">
            <v>26649568.169999998</v>
          </cell>
          <cell r="BV80">
            <v>26181509.990000002</v>
          </cell>
          <cell r="BW80">
            <v>31080207.719999999</v>
          </cell>
        </row>
        <row r="86">
          <cell r="BU86">
            <v>89323.26</v>
          </cell>
          <cell r="BV86">
            <v>92365.19</v>
          </cell>
          <cell r="BW86">
            <v>89881.12</v>
          </cell>
        </row>
        <row r="134">
          <cell r="BU134">
            <v>12658617.529999999</v>
          </cell>
          <cell r="BV134">
            <v>12853649.91</v>
          </cell>
          <cell r="BW134">
            <v>13450723.260000002</v>
          </cell>
        </row>
      </sheetData>
      <sheetData sheetId="12" refreshError="1"/>
      <sheetData sheetId="13" refreshError="1"/>
      <sheetData sheetId="14" refreshError="1">
        <row r="130">
          <cell r="BL130">
            <v>270298972.75</v>
          </cell>
          <cell r="BU130">
            <v>342497862.99000001</v>
          </cell>
          <cell r="BV130">
            <v>322562985.89999998</v>
          </cell>
          <cell r="BW130">
            <v>373603647.34000003</v>
          </cell>
        </row>
        <row r="138">
          <cell r="BU138">
            <v>9972213.7699999996</v>
          </cell>
          <cell r="BV138">
            <v>9848598.7200000007</v>
          </cell>
          <cell r="BW138">
            <v>10188829.029999999</v>
          </cell>
        </row>
        <row r="253">
          <cell r="BU253">
            <v>178911859.97</v>
          </cell>
          <cell r="BV253">
            <v>177567280.60000002</v>
          </cell>
          <cell r="BW253">
            <v>210092219.13</v>
          </cell>
        </row>
      </sheetData>
      <sheetData sheetId="15" refreshError="1"/>
      <sheetData sheetId="16" refreshError="1"/>
      <sheetData sheetId="17" refreshError="1"/>
      <sheetData sheetId="18" refreshError="1">
        <row r="72">
          <cell r="BL72">
            <v>294422032.81</v>
          </cell>
          <cell r="BU72">
            <v>373041476.32999998</v>
          </cell>
          <cell r="BV72">
            <v>352484516.25</v>
          </cell>
          <cell r="BW72">
            <v>408618785.32999998</v>
          </cell>
        </row>
        <row r="74">
          <cell r="BU74">
            <v>10158166.59</v>
          </cell>
          <cell r="BV74">
            <v>10021527.640000001</v>
          </cell>
          <cell r="BW74">
            <v>10368884.799999999</v>
          </cell>
        </row>
        <row r="77">
          <cell r="BU77">
            <v>2636208</v>
          </cell>
          <cell r="BV77">
            <v>2512013</v>
          </cell>
          <cell r="BW77">
            <v>2751688</v>
          </cell>
        </row>
        <row r="79">
          <cell r="BU79">
            <v>144087</v>
          </cell>
          <cell r="BV79">
            <v>143390</v>
          </cell>
          <cell r="BW79">
            <v>142898</v>
          </cell>
        </row>
        <row r="124">
          <cell r="BU124">
            <v>219812093.68000001</v>
          </cell>
          <cell r="BV124">
            <v>219959977.08000001</v>
          </cell>
          <cell r="BW124">
            <v>254094232.71000001</v>
          </cell>
        </row>
        <row r="131">
          <cell r="BU131">
            <v>12232698</v>
          </cell>
          <cell r="BV131">
            <v>12117121</v>
          </cell>
          <cell r="BW131">
            <v>13098425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18"/>
  <sheetViews>
    <sheetView topLeftCell="P4" zoomScale="70" zoomScaleNormal="70" zoomScaleSheetLayoutView="100" workbookViewId="0">
      <selection activeCell="T14" sqref="T14:U17"/>
    </sheetView>
  </sheetViews>
  <sheetFormatPr defaultColWidth="26.1796875" defaultRowHeight="15.5" x14ac:dyDescent="0.35"/>
  <cols>
    <col min="1" max="1" width="46.54296875" style="46" customWidth="1"/>
    <col min="2" max="3" width="26.1796875" style="4"/>
    <col min="4" max="10" width="26.1796875" style="1"/>
    <col min="11" max="11" width="24.7265625" style="1" customWidth="1"/>
    <col min="12" max="13" width="0" style="1" hidden="1" customWidth="1"/>
    <col min="14" max="21" width="26.1796875" style="1"/>
    <col min="22" max="16384" width="26.1796875" style="2"/>
  </cols>
  <sheetData>
    <row r="1" spans="1:50" x14ac:dyDescent="0.35">
      <c r="A1" s="57" t="s">
        <v>1</v>
      </c>
      <c r="B1" s="57"/>
      <c r="C1" s="57"/>
      <c r="E1" s="1" t="s">
        <v>24</v>
      </c>
    </row>
    <row r="2" spans="1:50" x14ac:dyDescent="0.35">
      <c r="A2" s="58" t="s">
        <v>35</v>
      </c>
      <c r="B2" s="58"/>
      <c r="C2" s="58"/>
    </row>
    <row r="3" spans="1:50" ht="10.5" customHeight="1" x14ac:dyDescent="0.35">
      <c r="A3" s="3"/>
    </row>
    <row r="4" spans="1:50" ht="42.75" customHeight="1" x14ac:dyDescent="0.35">
      <c r="A4" s="5"/>
      <c r="B4" s="59" t="s">
        <v>25</v>
      </c>
      <c r="C4" s="60"/>
      <c r="D4" s="59" t="s">
        <v>26</v>
      </c>
      <c r="E4" s="60"/>
      <c r="F4" s="59" t="s">
        <v>36</v>
      </c>
      <c r="G4" s="60"/>
      <c r="H4" s="59" t="s">
        <v>34</v>
      </c>
      <c r="I4" s="60"/>
      <c r="J4" s="59" t="s">
        <v>27</v>
      </c>
      <c r="K4" s="60"/>
      <c r="L4" s="59" t="s">
        <v>28</v>
      </c>
      <c r="M4" s="60"/>
      <c r="N4" s="63" t="s">
        <v>29</v>
      </c>
      <c r="O4" s="63"/>
      <c r="P4" s="63" t="s">
        <v>30</v>
      </c>
      <c r="Q4" s="63"/>
      <c r="R4" s="63" t="s">
        <v>31</v>
      </c>
      <c r="S4" s="63"/>
      <c r="T4" s="63" t="s">
        <v>22</v>
      </c>
      <c r="U4" s="63"/>
    </row>
    <row r="5" spans="1:50" ht="39.75" customHeight="1" x14ac:dyDescent="0.35">
      <c r="A5" s="6" t="s">
        <v>8</v>
      </c>
      <c r="B5" s="7" t="s">
        <v>7</v>
      </c>
      <c r="C5" s="8" t="s">
        <v>32</v>
      </c>
      <c r="D5" s="7" t="s">
        <v>7</v>
      </c>
      <c r="E5" s="8" t="s">
        <v>32</v>
      </c>
      <c r="F5" s="7" t="s">
        <v>7</v>
      </c>
      <c r="G5" s="8" t="s">
        <v>32</v>
      </c>
      <c r="H5" s="7" t="s">
        <v>7</v>
      </c>
      <c r="I5" s="8" t="s">
        <v>32</v>
      </c>
      <c r="J5" s="7" t="s">
        <v>7</v>
      </c>
      <c r="K5" s="8" t="s">
        <v>32</v>
      </c>
      <c r="L5" s="7" t="s">
        <v>7</v>
      </c>
      <c r="M5" s="8" t="s">
        <v>32</v>
      </c>
      <c r="N5" s="7" t="s">
        <v>7</v>
      </c>
      <c r="O5" s="8" t="s">
        <v>32</v>
      </c>
      <c r="P5" s="7" t="s">
        <v>7</v>
      </c>
      <c r="Q5" s="8" t="s">
        <v>32</v>
      </c>
      <c r="R5" s="7" t="s">
        <v>7</v>
      </c>
      <c r="S5" s="8" t="s">
        <v>32</v>
      </c>
      <c r="T5" s="7" t="s">
        <v>7</v>
      </c>
      <c r="U5" s="8" t="s">
        <v>32</v>
      </c>
    </row>
    <row r="6" spans="1:50" s="23" customFormat="1" ht="18" customHeight="1" x14ac:dyDescent="0.35">
      <c r="A6" s="9" t="s">
        <v>9</v>
      </c>
      <c r="B6" s="10">
        <v>32350</v>
      </c>
      <c r="C6" s="10">
        <v>38594.414029999774</v>
      </c>
      <c r="D6" s="10">
        <v>8366</v>
      </c>
      <c r="E6" s="10">
        <v>17725</v>
      </c>
      <c r="F6" s="11">
        <v>463602</v>
      </c>
      <c r="G6" s="12">
        <v>601399</v>
      </c>
      <c r="H6" s="13">
        <v>9193</v>
      </c>
      <c r="I6" s="14">
        <v>7957</v>
      </c>
      <c r="J6" s="15">
        <v>0</v>
      </c>
      <c r="K6" s="16">
        <v>0</v>
      </c>
      <c r="L6" s="17"/>
      <c r="M6" s="18"/>
      <c r="N6" s="10">
        <v>772822</v>
      </c>
      <c r="O6" s="19">
        <v>1008656</v>
      </c>
      <c r="P6" s="20">
        <f>+[1]R01!$FP$142+[1]R01!$FP$146</f>
        <v>1478474</v>
      </c>
      <c r="Q6" s="21">
        <f>(+SUM([1]Corporate!$BU$80:$BW$80)+SUM([1]Corporate!$BU$86:$BW$86)+SUM([1]Corporate!$BU$134:$BW$134)+SUM([1]Retail!$BU$253:$BW$253)+SUM([1]Retail!$BU$130:$BW$130)+SUM([1]Retail!$BU$138:$BW$138))/1000</f>
        <v>1758391.3435999998</v>
      </c>
      <c r="R6" s="10">
        <v>122536</v>
      </c>
      <c r="S6" s="19">
        <v>103392</v>
      </c>
      <c r="T6" s="22">
        <f>SUM(B6,D6,F6,H6,J6,N6,P6,R6)</f>
        <v>2887343</v>
      </c>
      <c r="U6" s="22">
        <f>SUM(C6,E6,G6,I6,K6,O6,Q6,S6)</f>
        <v>3536114.7576299994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23" customFormat="1" ht="18" customHeight="1" x14ac:dyDescent="0.35">
      <c r="A7" s="9" t="s">
        <v>10</v>
      </c>
      <c r="B7" s="10">
        <v>1598</v>
      </c>
      <c r="C7" s="10">
        <v>4226.4597800000001</v>
      </c>
      <c r="D7" s="10">
        <v>3242</v>
      </c>
      <c r="E7" s="10">
        <v>6197</v>
      </c>
      <c r="F7" s="11">
        <v>24276</v>
      </c>
      <c r="G7" s="12">
        <v>71398</v>
      </c>
      <c r="H7" s="13"/>
      <c r="I7" s="13"/>
      <c r="J7" s="15">
        <v>0</v>
      </c>
      <c r="K7" s="15">
        <v>0</v>
      </c>
      <c r="L7" s="17"/>
      <c r="M7" s="17"/>
      <c r="N7" s="10">
        <v>32909</v>
      </c>
      <c r="O7" s="10">
        <v>62341</v>
      </c>
      <c r="P7" s="10">
        <v>47326</v>
      </c>
      <c r="Q7" s="10">
        <v>123145.84615</v>
      </c>
      <c r="R7" s="10">
        <v>4715</v>
      </c>
      <c r="S7" s="10">
        <v>12348</v>
      </c>
      <c r="T7" s="22">
        <f t="shared" ref="T7:T10" si="0">SUM(B7,D7,F7,H7,J7,N7,P7,R7)</f>
        <v>114066</v>
      </c>
      <c r="U7" s="22">
        <f t="shared" ref="U7:U10" si="1">SUM(C7,E7,G7,I7,K7,O7,Q7,S7)</f>
        <v>279656.30593000003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23" customFormat="1" ht="18" customHeight="1" x14ac:dyDescent="0.35">
      <c r="A8" s="9" t="s">
        <v>11</v>
      </c>
      <c r="B8" s="10">
        <v>20943</v>
      </c>
      <c r="C8" s="10">
        <v>23105.561859999969</v>
      </c>
      <c r="D8" s="10">
        <v>4679</v>
      </c>
      <c r="E8" s="19">
        <v>7765</v>
      </c>
      <c r="F8" s="11">
        <v>58935</v>
      </c>
      <c r="G8" s="24">
        <v>69541</v>
      </c>
      <c r="H8" s="13">
        <v>3272</v>
      </c>
      <c r="I8" s="14">
        <v>2699</v>
      </c>
      <c r="J8" s="15">
        <v>0</v>
      </c>
      <c r="K8" s="16">
        <v>0</v>
      </c>
      <c r="L8" s="17"/>
      <c r="M8" s="18"/>
      <c r="N8" s="10">
        <v>84076</v>
      </c>
      <c r="O8" s="19">
        <v>59141</v>
      </c>
      <c r="P8" s="10">
        <v>194190</v>
      </c>
      <c r="Q8" s="19">
        <v>100168.31681</v>
      </c>
      <c r="R8" s="10">
        <v>13158</v>
      </c>
      <c r="S8" s="19">
        <v>9621</v>
      </c>
      <c r="T8" s="22">
        <f t="shared" si="0"/>
        <v>379253</v>
      </c>
      <c r="U8" s="22">
        <f t="shared" si="1"/>
        <v>272040.87866999995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s="23" customFormat="1" ht="18" customHeight="1" x14ac:dyDescent="0.35">
      <c r="A9" s="9" t="s">
        <v>10</v>
      </c>
      <c r="B9" s="10">
        <v>1598</v>
      </c>
      <c r="C9" s="10">
        <v>8568.2573200000134</v>
      </c>
      <c r="D9" s="10">
        <v>2519</v>
      </c>
      <c r="E9" s="10">
        <v>3129</v>
      </c>
      <c r="F9" s="11">
        <v>7169</v>
      </c>
      <c r="G9" s="24">
        <v>13890</v>
      </c>
      <c r="H9" s="13"/>
      <c r="I9" s="13"/>
      <c r="J9" s="15">
        <v>0</v>
      </c>
      <c r="K9" s="15">
        <v>0</v>
      </c>
      <c r="L9" s="17"/>
      <c r="M9" s="17"/>
      <c r="N9" s="10">
        <v>6523</v>
      </c>
      <c r="O9" s="10">
        <v>10204</v>
      </c>
      <c r="P9" s="10">
        <v>2376</v>
      </c>
      <c r="Q9" s="10">
        <v>3884.4271199999998</v>
      </c>
      <c r="R9" s="10">
        <v>2162</v>
      </c>
      <c r="S9" s="10">
        <v>3313</v>
      </c>
      <c r="T9" s="22">
        <f t="shared" si="0"/>
        <v>22347</v>
      </c>
      <c r="U9" s="22">
        <f t="shared" si="1"/>
        <v>42988.684440000012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s="23" customFormat="1" ht="18" customHeight="1" x14ac:dyDescent="0.35">
      <c r="A10" s="25" t="s">
        <v>0</v>
      </c>
      <c r="B10" s="22">
        <v>53293</v>
      </c>
      <c r="C10" s="22">
        <v>61699.97588999974</v>
      </c>
      <c r="D10" s="22">
        <v>13045</v>
      </c>
      <c r="E10" s="22">
        <v>25490</v>
      </c>
      <c r="F10" s="11">
        <v>522537</v>
      </c>
      <c r="G10" s="26">
        <v>670940</v>
      </c>
      <c r="H10" s="27">
        <v>12465</v>
      </c>
      <c r="I10" s="27">
        <v>10656</v>
      </c>
      <c r="J10" s="28">
        <v>0</v>
      </c>
      <c r="K10" s="28">
        <v>0</v>
      </c>
      <c r="L10" s="29"/>
      <c r="M10" s="29"/>
      <c r="N10" s="22">
        <v>856898</v>
      </c>
      <c r="O10" s="22">
        <v>1067797</v>
      </c>
      <c r="P10" s="22">
        <v>1672664</v>
      </c>
      <c r="Q10" s="22">
        <v>1858559.6604099998</v>
      </c>
      <c r="R10" s="22">
        <v>135694</v>
      </c>
      <c r="S10" s="22">
        <v>113013</v>
      </c>
      <c r="T10" s="22">
        <f t="shared" si="0"/>
        <v>3266596</v>
      </c>
      <c r="U10" s="22">
        <f t="shared" si="1"/>
        <v>3808155.6362999994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33" customFormat="1" ht="19.5" customHeight="1" x14ac:dyDescent="0.35">
      <c r="A11" s="30"/>
      <c r="B11" s="31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s="35" customFormat="1" ht="42.75" customHeight="1" x14ac:dyDescent="0.35">
      <c r="A12" s="34"/>
      <c r="B12" s="61" t="s">
        <v>25</v>
      </c>
      <c r="C12" s="62"/>
      <c r="D12" s="59" t="s">
        <v>26</v>
      </c>
      <c r="E12" s="60"/>
      <c r="F12" s="59" t="s">
        <v>36</v>
      </c>
      <c r="G12" s="60"/>
      <c r="H12" s="59" t="s">
        <v>34</v>
      </c>
      <c r="I12" s="60"/>
      <c r="J12" s="61" t="s">
        <v>27</v>
      </c>
      <c r="K12" s="62"/>
      <c r="L12" s="59" t="s">
        <v>28</v>
      </c>
      <c r="M12" s="60"/>
      <c r="N12" s="63" t="s">
        <v>29</v>
      </c>
      <c r="O12" s="63"/>
      <c r="P12" s="64" t="s">
        <v>30</v>
      </c>
      <c r="Q12" s="64"/>
      <c r="R12" s="63" t="s">
        <v>31</v>
      </c>
      <c r="S12" s="63"/>
      <c r="T12" s="63" t="s">
        <v>22</v>
      </c>
      <c r="U12" s="63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35" customFormat="1" ht="31" x14ac:dyDescent="0.35">
      <c r="A13" s="36" t="s">
        <v>6</v>
      </c>
      <c r="B13" s="8" t="s">
        <v>2</v>
      </c>
      <c r="C13" s="8" t="s">
        <v>32</v>
      </c>
      <c r="D13" s="8" t="s">
        <v>2</v>
      </c>
      <c r="E13" s="8" t="s">
        <v>32</v>
      </c>
      <c r="F13" s="8" t="s">
        <v>2</v>
      </c>
      <c r="G13" s="8" t="s">
        <v>32</v>
      </c>
      <c r="H13" s="8" t="s">
        <v>2</v>
      </c>
      <c r="I13" s="8" t="s">
        <v>32</v>
      </c>
      <c r="J13" s="8" t="s">
        <v>2</v>
      </c>
      <c r="K13" s="8" t="s">
        <v>32</v>
      </c>
      <c r="L13" s="8" t="s">
        <v>2</v>
      </c>
      <c r="M13" s="8" t="s">
        <v>32</v>
      </c>
      <c r="N13" s="8" t="s">
        <v>2</v>
      </c>
      <c r="O13" s="8" t="s">
        <v>32</v>
      </c>
      <c r="P13" s="8" t="s">
        <v>2</v>
      </c>
      <c r="Q13" s="8" t="s">
        <v>32</v>
      </c>
      <c r="R13" s="8" t="s">
        <v>2</v>
      </c>
      <c r="S13" s="8" t="s">
        <v>32</v>
      </c>
      <c r="T13" s="8" t="s">
        <v>2</v>
      </c>
      <c r="U13" s="8" t="s">
        <v>32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35" customFormat="1" x14ac:dyDescent="0.35">
      <c r="A14" s="37" t="s">
        <v>3</v>
      </c>
      <c r="B14" s="10">
        <v>145.74799999999999</v>
      </c>
      <c r="C14" s="10">
        <v>37970.625139999953</v>
      </c>
      <c r="D14" s="38">
        <v>40</v>
      </c>
      <c r="E14" s="19">
        <v>10844</v>
      </c>
      <c r="F14" s="39">
        <v>2361</v>
      </c>
      <c r="G14" s="40">
        <v>428366</v>
      </c>
      <c r="H14" s="13">
        <v>24</v>
      </c>
      <c r="I14" s="13">
        <v>4089</v>
      </c>
      <c r="J14" s="15">
        <v>0</v>
      </c>
      <c r="K14" s="15">
        <v>0</v>
      </c>
      <c r="L14" s="17"/>
      <c r="M14" s="17"/>
      <c r="N14" s="10">
        <v>4164</v>
      </c>
      <c r="O14" s="10">
        <v>598353</v>
      </c>
      <c r="P14" s="20">
        <f>+SUM([1]analize!$BU$77:$BW$77)/1000</f>
        <v>7899.9089999999997</v>
      </c>
      <c r="Q14" s="21">
        <f>+SUM([1]analize!$BU$72:$BW$72)/1000</f>
        <v>1134144.7779099999</v>
      </c>
      <c r="R14" s="10">
        <v>421</v>
      </c>
      <c r="S14" s="10">
        <v>79051</v>
      </c>
      <c r="T14" s="22">
        <f>SUM(B14,D14,F14,H14,J14,N14,P14,R14,)</f>
        <v>15055.656999999999</v>
      </c>
      <c r="U14" s="22">
        <f>SUM(C14,E14,G14,I14,K14,O14,Q14,S14,)</f>
        <v>2292818.4030499998</v>
      </c>
    </row>
    <row r="15" spans="1:50" s="35" customFormat="1" x14ac:dyDescent="0.35">
      <c r="A15" s="37" t="s">
        <v>4</v>
      </c>
      <c r="B15" s="10">
        <v>5.359</v>
      </c>
      <c r="C15" s="10">
        <v>523.40700000000004</v>
      </c>
      <c r="D15" s="38">
        <v>0</v>
      </c>
      <c r="E15" s="10">
        <v>1</v>
      </c>
      <c r="F15" s="26">
        <v>135</v>
      </c>
      <c r="G15" s="26">
        <v>11394</v>
      </c>
      <c r="H15" s="13">
        <v>20</v>
      </c>
      <c r="I15" s="13">
        <v>3452</v>
      </c>
      <c r="J15" s="15">
        <v>0</v>
      </c>
      <c r="K15" s="15">
        <v>0</v>
      </c>
      <c r="L15" s="17"/>
      <c r="M15" s="17"/>
      <c r="N15" s="10">
        <v>96</v>
      </c>
      <c r="O15" s="10">
        <v>7049</v>
      </c>
      <c r="P15" s="20">
        <f>+SUM([1]analize!$BU$79:$BW$79)/1000</f>
        <v>430.375</v>
      </c>
      <c r="Q15" s="21">
        <f>+SUM([1]analize!$BU$74:$BW$74)/1000</f>
        <v>30548.579030000001</v>
      </c>
      <c r="R15" s="10">
        <v>26</v>
      </c>
      <c r="S15" s="10">
        <v>2221</v>
      </c>
      <c r="T15" s="22">
        <f t="shared" ref="T15:T17" si="2">SUM(B15,D15,F15,H15,J15,N15,P15,R15,)</f>
        <v>712.73400000000004</v>
      </c>
      <c r="U15" s="22">
        <f t="shared" ref="U15:U17" si="3">SUM(C15,E15,G15,I15,K15,O15,Q15,S15,)</f>
        <v>55188.98603</v>
      </c>
    </row>
    <row r="16" spans="1:50" s="35" customFormat="1" x14ac:dyDescent="0.35">
      <c r="A16" s="37" t="s">
        <v>5</v>
      </c>
      <c r="B16" s="10">
        <v>814.85400000000004</v>
      </c>
      <c r="C16" s="10">
        <v>23205.943749999729</v>
      </c>
      <c r="D16" s="38">
        <v>388</v>
      </c>
      <c r="E16" s="19">
        <v>14645</v>
      </c>
      <c r="F16" s="11">
        <v>11142</v>
      </c>
      <c r="G16" s="11">
        <v>231180</v>
      </c>
      <c r="H16" s="13">
        <v>137</v>
      </c>
      <c r="I16" s="13">
        <v>3115</v>
      </c>
      <c r="J16" s="15">
        <v>0</v>
      </c>
      <c r="K16" s="15">
        <v>0</v>
      </c>
      <c r="L16" s="17"/>
      <c r="M16" s="17"/>
      <c r="N16" s="10">
        <v>21990</v>
      </c>
      <c r="O16" s="10">
        <v>462396</v>
      </c>
      <c r="P16" s="20">
        <f>+SUM([1]analize!$BU$131:$BW$131)/1000</f>
        <v>37448.243999999999</v>
      </c>
      <c r="Q16" s="21">
        <f>+SUM([1]analize!$BU$124:$BW$124)/1000</f>
        <v>693866.30347000004</v>
      </c>
      <c r="R16" s="10">
        <v>1459</v>
      </c>
      <c r="S16" s="10">
        <v>31741</v>
      </c>
      <c r="T16" s="22">
        <f t="shared" si="2"/>
        <v>73379.097999999998</v>
      </c>
      <c r="U16" s="22">
        <f t="shared" si="3"/>
        <v>1460149.2472199998</v>
      </c>
    </row>
    <row r="17" spans="1:21" s="35" customFormat="1" ht="16" thickBot="1" x14ac:dyDescent="0.4">
      <c r="A17" s="36" t="s">
        <v>0</v>
      </c>
      <c r="B17" s="22">
        <v>965.96100000000001</v>
      </c>
      <c r="C17" s="22">
        <v>61699.975889999681</v>
      </c>
      <c r="D17" s="41">
        <v>428</v>
      </c>
      <c r="E17" s="22">
        <v>25490</v>
      </c>
      <c r="F17" s="11">
        <f>SUM(F14:F16)</f>
        <v>13638</v>
      </c>
      <c r="G17" s="11">
        <f>SUM(G14:G16)</f>
        <v>670940</v>
      </c>
      <c r="H17" s="27">
        <v>181</v>
      </c>
      <c r="I17" s="27">
        <v>10656</v>
      </c>
      <c r="J17" s="28">
        <v>0</v>
      </c>
      <c r="K17" s="28">
        <v>0</v>
      </c>
      <c r="L17" s="29"/>
      <c r="M17" s="29"/>
      <c r="N17" s="22">
        <v>26250</v>
      </c>
      <c r="O17" s="22">
        <v>1067798</v>
      </c>
      <c r="P17" s="42">
        <f>SUM(P14:P16)</f>
        <v>45778.527999999998</v>
      </c>
      <c r="Q17" s="43">
        <f>SUM(Q14:Q16)</f>
        <v>1858559.66041</v>
      </c>
      <c r="R17" s="22">
        <v>1906</v>
      </c>
      <c r="S17" s="22">
        <v>113013</v>
      </c>
      <c r="T17" s="22">
        <f t="shared" si="2"/>
        <v>89147.489000000001</v>
      </c>
      <c r="U17" s="22">
        <f t="shared" si="3"/>
        <v>3808156.6362999994</v>
      </c>
    </row>
    <row r="18" spans="1:21" s="35" customFormat="1" x14ac:dyDescent="0.35">
      <c r="A18" s="44"/>
      <c r="B18" s="1"/>
      <c r="C18" s="4"/>
      <c r="D18" s="1"/>
      <c r="E18" s="1"/>
      <c r="F18" s="1"/>
      <c r="G18" s="4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</sheetData>
  <mergeCells count="22">
    <mergeCell ref="T4:U4"/>
    <mergeCell ref="D12:E12"/>
    <mergeCell ref="F12:G12"/>
    <mergeCell ref="J12:K12"/>
    <mergeCell ref="L12:M12"/>
    <mergeCell ref="N12:O12"/>
    <mergeCell ref="P12:Q12"/>
    <mergeCell ref="R12:S12"/>
    <mergeCell ref="T12:U12"/>
    <mergeCell ref="J4:K4"/>
    <mergeCell ref="L4:M4"/>
    <mergeCell ref="N4:O4"/>
    <mergeCell ref="P4:Q4"/>
    <mergeCell ref="R4:S4"/>
    <mergeCell ref="A1:C1"/>
    <mergeCell ref="A2:C2"/>
    <mergeCell ref="B4:C4"/>
    <mergeCell ref="H12:I12"/>
    <mergeCell ref="H4:I4"/>
    <mergeCell ref="B12:C12"/>
    <mergeCell ref="D4:E4"/>
    <mergeCell ref="F4:G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2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9"/>
  <sheetViews>
    <sheetView tabSelected="1" zoomScale="55" zoomScaleNormal="55" zoomScaleSheetLayoutView="100" workbookViewId="0">
      <selection activeCell="E10" sqref="E10"/>
    </sheetView>
  </sheetViews>
  <sheetFormatPr defaultColWidth="9.1796875" defaultRowHeight="15.5" x14ac:dyDescent="0.35"/>
  <cols>
    <col min="1" max="1" width="56" style="2" customWidth="1"/>
    <col min="2" max="2" width="26.26953125" style="2" customWidth="1"/>
    <col min="3" max="3" width="27.54296875" style="2" customWidth="1"/>
    <col min="4" max="4" width="29.453125" style="2" customWidth="1"/>
    <col min="5" max="5" width="30.1796875" style="2" customWidth="1"/>
    <col min="6" max="6" width="27.7265625" style="2" customWidth="1"/>
    <col min="7" max="7" width="27.54296875" style="2" customWidth="1"/>
    <col min="8" max="9" width="26.1796875" style="1"/>
    <col min="10" max="10" width="27.7265625" style="2" customWidth="1"/>
    <col min="11" max="11" width="27.54296875" style="2" customWidth="1"/>
    <col min="12" max="12" width="27.26953125" style="2" hidden="1" customWidth="1"/>
    <col min="13" max="13" width="27.54296875" style="2" hidden="1" customWidth="1"/>
    <col min="14" max="15" width="27.54296875" style="2" customWidth="1"/>
    <col min="16" max="16" width="27.7265625" style="2" customWidth="1"/>
    <col min="17" max="17" width="27.54296875" style="2" customWidth="1"/>
    <col min="18" max="18" width="27.81640625" style="2" customWidth="1"/>
    <col min="19" max="19" width="26.81640625" style="2" customWidth="1"/>
    <col min="20" max="21" width="27.54296875" style="2" customWidth="1"/>
    <col min="22" max="22" width="9.1796875" style="2" customWidth="1"/>
    <col min="23" max="16384" width="9.1796875" style="2"/>
  </cols>
  <sheetData>
    <row r="1" spans="1:21" x14ac:dyDescent="0.35">
      <c r="A1" s="57" t="s">
        <v>15</v>
      </c>
      <c r="B1" s="57"/>
      <c r="C1" s="57"/>
      <c r="D1" s="3"/>
      <c r="E1" s="3"/>
      <c r="F1" s="3"/>
      <c r="G1" s="3"/>
      <c r="J1" s="3"/>
      <c r="K1" s="3"/>
    </row>
    <row r="2" spans="1:21" x14ac:dyDescent="0.35">
      <c r="A2" s="57" t="s">
        <v>37</v>
      </c>
      <c r="B2" s="57"/>
      <c r="C2" s="57"/>
      <c r="D2" s="3"/>
      <c r="E2" s="3"/>
      <c r="F2" s="3"/>
      <c r="G2" s="3"/>
      <c r="J2" s="3"/>
      <c r="K2" s="3"/>
    </row>
    <row r="3" spans="1:21" ht="12.75" customHeight="1" x14ac:dyDescent="0.35">
      <c r="A3" s="47"/>
      <c r="B3" s="3"/>
      <c r="C3" s="3"/>
      <c r="D3" s="3"/>
      <c r="E3" s="3"/>
      <c r="F3" s="3"/>
      <c r="G3" s="3"/>
      <c r="J3" s="3"/>
      <c r="K3" s="3"/>
    </row>
    <row r="4" spans="1:21" ht="42.75" customHeight="1" x14ac:dyDescent="0.35">
      <c r="A4" s="48"/>
      <c r="B4" s="69" t="s">
        <v>43</v>
      </c>
      <c r="C4" s="70"/>
      <c r="D4" s="69" t="s">
        <v>44</v>
      </c>
      <c r="E4" s="70"/>
      <c r="F4" s="69" t="s">
        <v>36</v>
      </c>
      <c r="G4" s="70"/>
      <c r="H4" s="59" t="s">
        <v>42</v>
      </c>
      <c r="I4" s="60"/>
      <c r="J4" s="69" t="s">
        <v>45</v>
      </c>
      <c r="K4" s="70"/>
      <c r="L4" s="69" t="s">
        <v>28</v>
      </c>
      <c r="M4" s="70"/>
      <c r="N4" s="67" t="s">
        <v>46</v>
      </c>
      <c r="O4" s="68"/>
      <c r="P4" s="67" t="s">
        <v>47</v>
      </c>
      <c r="Q4" s="68"/>
      <c r="R4" s="67" t="s">
        <v>48</v>
      </c>
      <c r="S4" s="68"/>
      <c r="T4" s="67" t="s">
        <v>23</v>
      </c>
      <c r="U4" s="68"/>
    </row>
    <row r="5" spans="1:21" ht="38.25" customHeight="1" x14ac:dyDescent="0.35">
      <c r="A5" s="49" t="s">
        <v>13</v>
      </c>
      <c r="B5" s="50" t="s">
        <v>12</v>
      </c>
      <c r="C5" s="51" t="s">
        <v>40</v>
      </c>
      <c r="D5" s="50" t="s">
        <v>12</v>
      </c>
      <c r="E5" s="51" t="s">
        <v>40</v>
      </c>
      <c r="F5" s="50" t="s">
        <v>12</v>
      </c>
      <c r="G5" s="51" t="s">
        <v>40</v>
      </c>
      <c r="H5" s="7" t="s">
        <v>7</v>
      </c>
      <c r="I5" s="51" t="s">
        <v>40</v>
      </c>
      <c r="J5" s="50" t="s">
        <v>12</v>
      </c>
      <c r="K5" s="51" t="s">
        <v>40</v>
      </c>
      <c r="L5" s="50" t="s">
        <v>12</v>
      </c>
      <c r="M5" s="51" t="s">
        <v>33</v>
      </c>
      <c r="N5" s="50" t="s">
        <v>12</v>
      </c>
      <c r="O5" s="51" t="s">
        <v>40</v>
      </c>
      <c r="P5" s="50" t="s">
        <v>12</v>
      </c>
      <c r="Q5" s="51" t="s">
        <v>40</v>
      </c>
      <c r="R5" s="50" t="s">
        <v>12</v>
      </c>
      <c r="S5" s="51" t="s">
        <v>40</v>
      </c>
      <c r="T5" s="50" t="s">
        <v>12</v>
      </c>
      <c r="U5" s="51" t="s">
        <v>40</v>
      </c>
    </row>
    <row r="6" spans="1:21" ht="18" customHeight="1" x14ac:dyDescent="0.35">
      <c r="A6" s="52" t="s">
        <v>38</v>
      </c>
      <c r="B6" s="10">
        <v>32350</v>
      </c>
      <c r="C6" s="10">
        <v>38594.414029999774</v>
      </c>
      <c r="D6" s="10">
        <v>8366</v>
      </c>
      <c r="E6" s="10">
        <v>17725</v>
      </c>
      <c r="F6" s="11">
        <v>463602</v>
      </c>
      <c r="G6" s="12">
        <v>601399</v>
      </c>
      <c r="H6" s="13">
        <v>9193</v>
      </c>
      <c r="I6" s="14">
        <v>7957</v>
      </c>
      <c r="J6" s="10">
        <v>0</v>
      </c>
      <c r="K6" s="19">
        <v>0</v>
      </c>
      <c r="L6" s="10"/>
      <c r="M6" s="19"/>
      <c r="N6" s="10">
        <v>772822</v>
      </c>
      <c r="O6" s="19">
        <v>1008656</v>
      </c>
      <c r="P6" s="20">
        <f>+[1]R01!$FP$142+[1]R01!$FP$146</f>
        <v>1478474</v>
      </c>
      <c r="Q6" s="21">
        <f>(+SUM([1]Corporate!$BU$80:$BW$80)+SUM([1]Corporate!$BU$86:$BW$86)+SUM([1]Corporate!$BU$134:$BW$134)+SUM([1]Retail!$BU$253:$BW$253)+SUM([1]Retail!$BU$130:$BW$130)+SUM([1]Retail!$BU$138:$BW$138))/1000</f>
        <v>1758391.3435999998</v>
      </c>
      <c r="R6" s="10">
        <v>122536</v>
      </c>
      <c r="S6" s="19">
        <v>103392</v>
      </c>
      <c r="T6" s="22">
        <f>SUM(B6,D6,F6,H6,J6,N6,P6,R6)</f>
        <v>2887343</v>
      </c>
      <c r="U6" s="22">
        <f>SUM(C6,E6,G6,I6,K6,O6,Q6,S6)</f>
        <v>3536114.7576299994</v>
      </c>
    </row>
    <row r="7" spans="1:21" ht="18" customHeight="1" x14ac:dyDescent="0.35">
      <c r="A7" s="52" t="s">
        <v>14</v>
      </c>
      <c r="B7" s="10">
        <v>1598</v>
      </c>
      <c r="C7" s="10">
        <v>4226.4597800000001</v>
      </c>
      <c r="D7" s="10">
        <v>3242</v>
      </c>
      <c r="E7" s="10">
        <v>6197</v>
      </c>
      <c r="F7" s="11">
        <v>24276</v>
      </c>
      <c r="G7" s="12">
        <v>71398</v>
      </c>
      <c r="H7" s="13"/>
      <c r="I7" s="13"/>
      <c r="J7" s="10">
        <v>0</v>
      </c>
      <c r="K7" s="10">
        <v>0</v>
      </c>
      <c r="L7" s="10"/>
      <c r="M7" s="10"/>
      <c r="N7" s="10">
        <v>32909</v>
      </c>
      <c r="O7" s="10">
        <v>62341</v>
      </c>
      <c r="P7" s="10">
        <v>47326</v>
      </c>
      <c r="Q7" s="10">
        <v>123145.84615</v>
      </c>
      <c r="R7" s="10">
        <v>4715</v>
      </c>
      <c r="S7" s="10">
        <v>12348</v>
      </c>
      <c r="T7" s="22">
        <f t="shared" ref="T7:U10" si="0">SUM(B7,D7,F7,H7,J7,N7,P7,R7)</f>
        <v>114066</v>
      </c>
      <c r="U7" s="22">
        <f t="shared" si="0"/>
        <v>279656.30593000003</v>
      </c>
    </row>
    <row r="8" spans="1:21" ht="18" customHeight="1" x14ac:dyDescent="0.35">
      <c r="A8" s="52" t="s">
        <v>39</v>
      </c>
      <c r="B8" s="10">
        <v>20943</v>
      </c>
      <c r="C8" s="10">
        <v>23105.561859999969</v>
      </c>
      <c r="D8" s="10">
        <v>4679</v>
      </c>
      <c r="E8" s="19">
        <v>7765</v>
      </c>
      <c r="F8" s="11">
        <v>58935</v>
      </c>
      <c r="G8" s="24">
        <v>69541</v>
      </c>
      <c r="H8" s="13">
        <v>3272</v>
      </c>
      <c r="I8" s="14">
        <v>2699</v>
      </c>
      <c r="J8" s="10">
        <v>0</v>
      </c>
      <c r="K8" s="19">
        <v>0</v>
      </c>
      <c r="L8" s="10"/>
      <c r="M8" s="19"/>
      <c r="N8" s="10">
        <v>84076</v>
      </c>
      <c r="O8" s="19">
        <v>59141</v>
      </c>
      <c r="P8" s="10">
        <v>194190</v>
      </c>
      <c r="Q8" s="19">
        <v>100168.31681</v>
      </c>
      <c r="R8" s="10">
        <v>13158</v>
      </c>
      <c r="S8" s="19">
        <v>9621</v>
      </c>
      <c r="T8" s="22">
        <f t="shared" si="0"/>
        <v>379253</v>
      </c>
      <c r="U8" s="22">
        <f t="shared" si="0"/>
        <v>272040.87866999995</v>
      </c>
    </row>
    <row r="9" spans="1:21" ht="18" customHeight="1" x14ac:dyDescent="0.35">
      <c r="A9" s="52" t="s">
        <v>14</v>
      </c>
      <c r="B9" s="10">
        <v>1598</v>
      </c>
      <c r="C9" s="10">
        <v>8568.2573200000134</v>
      </c>
      <c r="D9" s="10">
        <v>2519</v>
      </c>
      <c r="E9" s="10">
        <v>3129</v>
      </c>
      <c r="F9" s="11">
        <v>7169</v>
      </c>
      <c r="G9" s="24">
        <v>13890</v>
      </c>
      <c r="H9" s="13"/>
      <c r="I9" s="13"/>
      <c r="J9" s="10">
        <v>0</v>
      </c>
      <c r="K9" s="10">
        <v>0</v>
      </c>
      <c r="L9" s="10"/>
      <c r="M9" s="10"/>
      <c r="N9" s="10">
        <v>6523</v>
      </c>
      <c r="O9" s="10">
        <v>10204</v>
      </c>
      <c r="P9" s="10">
        <v>2376</v>
      </c>
      <c r="Q9" s="10">
        <v>3884.4271199999998</v>
      </c>
      <c r="R9" s="10">
        <v>2162</v>
      </c>
      <c r="S9" s="10">
        <v>3313</v>
      </c>
      <c r="T9" s="22">
        <f t="shared" si="0"/>
        <v>22347</v>
      </c>
      <c r="U9" s="22">
        <f t="shared" si="0"/>
        <v>42988.684440000012</v>
      </c>
    </row>
    <row r="10" spans="1:21" ht="18" customHeight="1" x14ac:dyDescent="0.35">
      <c r="A10" s="53" t="s">
        <v>16</v>
      </c>
      <c r="B10" s="22">
        <v>53293</v>
      </c>
      <c r="C10" s="22">
        <v>61699.97588999974</v>
      </c>
      <c r="D10" s="22">
        <v>13045</v>
      </c>
      <c r="E10" s="22">
        <v>25490</v>
      </c>
      <c r="F10" s="11">
        <v>522537</v>
      </c>
      <c r="G10" s="26">
        <v>670940</v>
      </c>
      <c r="H10" s="27">
        <v>12465</v>
      </c>
      <c r="I10" s="27">
        <v>10656</v>
      </c>
      <c r="J10" s="22">
        <v>0</v>
      </c>
      <c r="K10" s="22">
        <v>0</v>
      </c>
      <c r="L10" s="22"/>
      <c r="M10" s="22"/>
      <c r="N10" s="22">
        <v>856898</v>
      </c>
      <c r="O10" s="22">
        <v>1067797</v>
      </c>
      <c r="P10" s="22">
        <v>1672664</v>
      </c>
      <c r="Q10" s="22">
        <v>1858559.6604099998</v>
      </c>
      <c r="R10" s="22">
        <v>135694</v>
      </c>
      <c r="S10" s="22">
        <v>113013</v>
      </c>
      <c r="T10" s="22">
        <f t="shared" si="0"/>
        <v>3266596</v>
      </c>
      <c r="U10" s="22">
        <f t="shared" si="0"/>
        <v>3808155.6362999994</v>
      </c>
    </row>
    <row r="11" spans="1:21" ht="19.5" customHeight="1" x14ac:dyDescent="0.35">
      <c r="A11" s="54"/>
      <c r="B11" s="71"/>
      <c r="C11" s="71"/>
      <c r="D11" s="3"/>
      <c r="E11" s="3"/>
      <c r="F11" s="3"/>
      <c r="G11" s="3"/>
      <c r="H11" s="32"/>
      <c r="I11" s="32"/>
      <c r="J11" s="3"/>
      <c r="K11" s="3"/>
    </row>
    <row r="12" spans="1:21" ht="42.75" customHeight="1" x14ac:dyDescent="0.35">
      <c r="A12" s="55"/>
      <c r="B12" s="69" t="s">
        <v>43</v>
      </c>
      <c r="C12" s="70"/>
      <c r="D12" s="69" t="s">
        <v>44</v>
      </c>
      <c r="E12" s="70"/>
      <c r="F12" s="69" t="s">
        <v>36</v>
      </c>
      <c r="G12" s="70"/>
      <c r="H12" s="59" t="s">
        <v>42</v>
      </c>
      <c r="I12" s="60"/>
      <c r="J12" s="69" t="s">
        <v>45</v>
      </c>
      <c r="K12" s="70"/>
      <c r="L12" s="69" t="s">
        <v>28</v>
      </c>
      <c r="M12" s="70"/>
      <c r="N12" s="67" t="s">
        <v>46</v>
      </c>
      <c r="O12" s="68"/>
      <c r="P12" s="67" t="s">
        <v>47</v>
      </c>
      <c r="Q12" s="68"/>
      <c r="R12" s="67" t="s">
        <v>48</v>
      </c>
      <c r="S12" s="68"/>
      <c r="T12" s="65" t="s">
        <v>23</v>
      </c>
      <c r="U12" s="66"/>
    </row>
    <row r="13" spans="1:21" ht="64.5" customHeight="1" x14ac:dyDescent="0.35">
      <c r="A13" s="49" t="s">
        <v>17</v>
      </c>
      <c r="B13" s="51" t="s">
        <v>41</v>
      </c>
      <c r="C13" s="51" t="s">
        <v>40</v>
      </c>
      <c r="D13" s="51" t="s">
        <v>41</v>
      </c>
      <c r="E13" s="51" t="s">
        <v>40</v>
      </c>
      <c r="F13" s="51" t="s">
        <v>41</v>
      </c>
      <c r="G13" s="51" t="s">
        <v>40</v>
      </c>
      <c r="H13" s="51" t="s">
        <v>41</v>
      </c>
      <c r="I13" s="51" t="s">
        <v>40</v>
      </c>
      <c r="J13" s="51" t="s">
        <v>41</v>
      </c>
      <c r="K13" s="51" t="s">
        <v>40</v>
      </c>
      <c r="L13" s="51" t="s">
        <v>21</v>
      </c>
      <c r="M13" s="51" t="s">
        <v>33</v>
      </c>
      <c r="N13" s="51" t="s">
        <v>41</v>
      </c>
      <c r="O13" s="51" t="s">
        <v>40</v>
      </c>
      <c r="P13" s="51" t="s">
        <v>41</v>
      </c>
      <c r="Q13" s="51" t="s">
        <v>40</v>
      </c>
      <c r="R13" s="51" t="s">
        <v>41</v>
      </c>
      <c r="S13" s="51" t="s">
        <v>40</v>
      </c>
      <c r="T13" s="51" t="s">
        <v>41</v>
      </c>
      <c r="U13" s="51" t="s">
        <v>40</v>
      </c>
    </row>
    <row r="14" spans="1:21" x14ac:dyDescent="0.35">
      <c r="A14" s="56" t="s">
        <v>18</v>
      </c>
      <c r="B14" s="10">
        <v>145.74799999999999</v>
      </c>
      <c r="C14" s="10">
        <v>37970.625139999953</v>
      </c>
      <c r="D14" s="38">
        <v>40</v>
      </c>
      <c r="E14" s="19">
        <v>10844</v>
      </c>
      <c r="F14" s="39">
        <v>2361</v>
      </c>
      <c r="G14" s="40">
        <v>428366</v>
      </c>
      <c r="H14" s="13">
        <v>24</v>
      </c>
      <c r="I14" s="13">
        <v>4089</v>
      </c>
      <c r="J14" s="10">
        <v>0</v>
      </c>
      <c r="K14" s="10">
        <v>0</v>
      </c>
      <c r="L14" s="10"/>
      <c r="M14" s="10"/>
      <c r="N14" s="10">
        <v>4164</v>
      </c>
      <c r="O14" s="10">
        <v>598353</v>
      </c>
      <c r="P14" s="20">
        <f>+SUM([1]analize!$BU$77:$BW$77)/1000</f>
        <v>7899.9089999999997</v>
      </c>
      <c r="Q14" s="21">
        <f>+SUM([1]analize!$BU$72:$BW$72)/1000</f>
        <v>1134144.7779099999</v>
      </c>
      <c r="R14" s="10">
        <v>421</v>
      </c>
      <c r="S14" s="10">
        <v>79051</v>
      </c>
      <c r="T14" s="22">
        <f>SUM(B14,D14,F14,H14,J14,N14,P14,R14,)</f>
        <v>15055.656999999999</v>
      </c>
      <c r="U14" s="22">
        <f>SUM(C14,E14,G14,I14,K14,O14,Q14,S14,)</f>
        <v>2292818.4030499998</v>
      </c>
    </row>
    <row r="15" spans="1:21" x14ac:dyDescent="0.35">
      <c r="A15" s="56" t="s">
        <v>19</v>
      </c>
      <c r="B15" s="10">
        <v>5.359</v>
      </c>
      <c r="C15" s="10">
        <v>523.40700000000004</v>
      </c>
      <c r="D15" s="38">
        <v>0</v>
      </c>
      <c r="E15" s="10">
        <v>1</v>
      </c>
      <c r="F15" s="26">
        <v>135</v>
      </c>
      <c r="G15" s="26">
        <v>11394</v>
      </c>
      <c r="H15" s="13">
        <v>20</v>
      </c>
      <c r="I15" s="13">
        <v>3452</v>
      </c>
      <c r="J15" s="10">
        <v>0</v>
      </c>
      <c r="K15" s="10">
        <v>0</v>
      </c>
      <c r="L15" s="10"/>
      <c r="M15" s="10"/>
      <c r="N15" s="10">
        <v>96</v>
      </c>
      <c r="O15" s="10">
        <v>7049</v>
      </c>
      <c r="P15" s="20">
        <f>+SUM([1]analize!$BU$79:$BW$79)/1000</f>
        <v>430.375</v>
      </c>
      <c r="Q15" s="21">
        <f>+SUM([1]analize!$BU$74:$BW$74)/1000</f>
        <v>30548.579030000001</v>
      </c>
      <c r="R15" s="10">
        <v>26</v>
      </c>
      <c r="S15" s="10">
        <v>2221</v>
      </c>
      <c r="T15" s="22">
        <f t="shared" ref="T15:U17" si="1">SUM(B15,D15,F15,H15,J15,N15,P15,R15,)</f>
        <v>712.73400000000004</v>
      </c>
      <c r="U15" s="22">
        <f t="shared" si="1"/>
        <v>55188.98603</v>
      </c>
    </row>
    <row r="16" spans="1:21" x14ac:dyDescent="0.35">
      <c r="A16" s="56" t="s">
        <v>20</v>
      </c>
      <c r="B16" s="10">
        <v>814.85400000000004</v>
      </c>
      <c r="C16" s="10">
        <v>23205.943749999729</v>
      </c>
      <c r="D16" s="38">
        <v>388</v>
      </c>
      <c r="E16" s="19">
        <v>14645</v>
      </c>
      <c r="F16" s="11">
        <v>11142</v>
      </c>
      <c r="G16" s="11">
        <v>231180</v>
      </c>
      <c r="H16" s="13">
        <v>137</v>
      </c>
      <c r="I16" s="13">
        <v>3115</v>
      </c>
      <c r="J16" s="10">
        <v>0</v>
      </c>
      <c r="K16" s="10">
        <v>0</v>
      </c>
      <c r="L16" s="10"/>
      <c r="M16" s="10"/>
      <c r="N16" s="10">
        <v>21990</v>
      </c>
      <c r="O16" s="10">
        <v>462396</v>
      </c>
      <c r="P16" s="20">
        <f>+SUM([1]analize!$BU$131:$BW$131)/1000</f>
        <v>37448.243999999999</v>
      </c>
      <c r="Q16" s="21">
        <f>+SUM([1]analize!$BU$124:$BW$124)/1000</f>
        <v>693866.30347000004</v>
      </c>
      <c r="R16" s="10">
        <v>1459</v>
      </c>
      <c r="S16" s="10">
        <v>31741</v>
      </c>
      <c r="T16" s="22">
        <f t="shared" si="1"/>
        <v>73379.097999999998</v>
      </c>
      <c r="U16" s="22">
        <f t="shared" si="1"/>
        <v>1460149.2472199998</v>
      </c>
    </row>
    <row r="17" spans="1:21" ht="16" thickBot="1" x14ac:dyDescent="0.4">
      <c r="A17" s="49" t="s">
        <v>16</v>
      </c>
      <c r="B17" s="22">
        <v>965.96100000000001</v>
      </c>
      <c r="C17" s="22">
        <v>61699.975889999681</v>
      </c>
      <c r="D17" s="41">
        <v>428</v>
      </c>
      <c r="E17" s="22">
        <v>25490</v>
      </c>
      <c r="F17" s="11">
        <f>SUM(F14:F16)</f>
        <v>13638</v>
      </c>
      <c r="G17" s="11">
        <f>SUM(G14:G16)</f>
        <v>670940</v>
      </c>
      <c r="H17" s="27">
        <v>181</v>
      </c>
      <c r="I17" s="27">
        <v>10656</v>
      </c>
      <c r="J17" s="22">
        <v>0</v>
      </c>
      <c r="K17" s="22">
        <v>0</v>
      </c>
      <c r="L17" s="22"/>
      <c r="M17" s="22"/>
      <c r="N17" s="22">
        <v>26250</v>
      </c>
      <c r="O17" s="22">
        <v>1067798</v>
      </c>
      <c r="P17" s="42">
        <f>SUM(P14:P16)</f>
        <v>45778.527999999998</v>
      </c>
      <c r="Q17" s="43">
        <f>SUM(Q14:Q16)</f>
        <v>1858559.66041</v>
      </c>
      <c r="R17" s="22">
        <v>1906</v>
      </c>
      <c r="S17" s="22">
        <v>113013</v>
      </c>
      <c r="T17" s="22">
        <f t="shared" si="1"/>
        <v>89147.489000000001</v>
      </c>
      <c r="U17" s="22">
        <f t="shared" si="1"/>
        <v>3808156.6362999994</v>
      </c>
    </row>
    <row r="18" spans="1:21" x14ac:dyDescent="0.35">
      <c r="A18" s="3"/>
      <c r="B18" s="3"/>
      <c r="C18" s="3"/>
      <c r="D18" s="3"/>
      <c r="E18" s="3"/>
      <c r="F18" s="3"/>
      <c r="G18" s="3"/>
      <c r="J18" s="3"/>
      <c r="K18" s="3"/>
    </row>
    <row r="19" spans="1:21" x14ac:dyDescent="0.35">
      <c r="A19" s="3"/>
      <c r="D19" s="3"/>
      <c r="E19" s="3"/>
      <c r="F19" s="3"/>
      <c r="G19" s="3"/>
      <c r="J19" s="3"/>
      <c r="K19" s="3"/>
    </row>
  </sheetData>
  <mergeCells count="23">
    <mergeCell ref="A1:C1"/>
    <mergeCell ref="A2:C2"/>
    <mergeCell ref="R4:S4"/>
    <mergeCell ref="B12:C12"/>
    <mergeCell ref="B11:C11"/>
    <mergeCell ref="D4:E4"/>
    <mergeCell ref="B4:C4"/>
    <mergeCell ref="H4:I4"/>
    <mergeCell ref="H12:I12"/>
    <mergeCell ref="T12:U12"/>
    <mergeCell ref="T4:U4"/>
    <mergeCell ref="D12:E12"/>
    <mergeCell ref="F12:G12"/>
    <mergeCell ref="J12:K12"/>
    <mergeCell ref="L12:M12"/>
    <mergeCell ref="N12:O12"/>
    <mergeCell ref="P12:Q12"/>
    <mergeCell ref="R12:S12"/>
    <mergeCell ref="F4:G4"/>
    <mergeCell ref="J4:K4"/>
    <mergeCell ref="L4:M4"/>
    <mergeCell ref="N4:O4"/>
    <mergeCell ref="P4:Q4"/>
  </mergeCells>
  <phoneticPr fontId="0" type="noConversion"/>
  <pageMargins left="0.75" right="0.75" top="1" bottom="1" header="0.5" footer="0.5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>Lietuvos bankų asociacija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2017-09-08T07:00:21Z</cp:lastPrinted>
  <dcterms:created xsi:type="dcterms:W3CDTF">2006-01-23T08:29:20Z</dcterms:created>
  <dcterms:modified xsi:type="dcterms:W3CDTF">2020-10-14T09:54:00Z</dcterms:modified>
</cp:coreProperties>
</file>