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Įrašomas skaičius iš ataskaitos CARD VRC WITH LOAN atrinkus EL ir MA sandorius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P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Įrašomas skaičius iš ataskaitos CARD VRC WITH LOAN atrinkus EL ir MA sandorius</t>
        </r>
      </text>
    </comment>
  </commentList>
</comments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<sst xmlns="http://schemas.openxmlformats.org/spreadsheetml/2006/main" count="167" uniqueCount="51">
  <si>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</si>
  <si>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</si>
  <si>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</si>
  <si>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</si>
  <si>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</si>
  <si>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</si>
  <si>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</si>
  <si>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</si>
  <si>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</si>
  <si>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</si>
  <si>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</si>
  <si>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</si>
  <si>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</si>
  <si>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</si>
  <si>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</si>
  <si>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</si>
  <si>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</si>
  <si>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</si>
  <si>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</si>
  <si>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</si>
  <si>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</si>
  <si>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</si>
  <si>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</si>
  <si>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</si>
  <si>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</si>
  <si>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</si>
  <si>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</si>
  <si>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</si>
  <si>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</si>
  <si>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</si>
  <si>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</si>
  <si>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</si>
  <si>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</si>
  <si>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</si>
  <si>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</si>
  <si>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</si>
  <si>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</si>
  <si>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</si>
  <si>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</si>
  <si>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</si>
  <si>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</si>
  <si>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</si>
  <si>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</si>
  <si>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</si>
  <si>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</si>
  <si>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</si>
  <si>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</si>
  <si>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</si>
  <si>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rugsėjo mėn. pab.</t>
  </si>
  <si>
    <t>September, 2013 (number - end of period)</t>
  </si>
  <si>
    <t xml:space="preserve">Pohjola Bank plc Lietuvos filialas 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</si>
</sst>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</numFmts>
  <fonts count="4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7" fillId="35" borderId="1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178" fontId="8" fillId="0" borderId="10" xfId="42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178" fontId="8" fillId="33" borderId="10" xfId="42" applyNumberFormat="1" applyFont="1" applyFill="1" applyBorder="1" applyAlignment="1">
      <alignment horizontal="right" vertical="center" wrapText="1"/>
    </xf>
    <xf numFmtId="0" fontId="8" fillId="33" borderId="10" xfId="42" applyNumberFormat="1" applyFont="1" applyFill="1" applyBorder="1" applyAlignment="1">
      <alignment horizontal="right" vertical="center" wrapText="1"/>
    </xf>
    <xf numFmtId="178" fontId="27" fillId="33" borderId="10" xfId="42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horizontal="right" vertical="center"/>
    </xf>
    <xf numFmtId="178" fontId="8" fillId="33" borderId="13" xfId="42" applyNumberFormat="1" applyFont="1" applyFill="1" applyBorder="1" applyAlignment="1">
      <alignment horizontal="right" vertical="center" wrapText="1"/>
    </xf>
    <xf numFmtId="178" fontId="8" fillId="33" borderId="15" xfId="42" applyNumberFormat="1" applyFont="1" applyFill="1" applyBorder="1" applyAlignment="1">
      <alignment horizontal="right" vertical="center" wrapText="1"/>
    </xf>
    <xf numFmtId="178" fontId="8" fillId="33" borderId="14" xfId="42" applyNumberFormat="1" applyFont="1" applyFill="1" applyBorder="1" applyAlignment="1">
      <alignment horizontal="right" vertical="center" wrapText="1"/>
    </xf>
    <xf numFmtId="178" fontId="8" fillId="33" borderId="0" xfId="42" applyNumberFormat="1" applyFont="1" applyFill="1" applyAlignment="1">
      <alignment horizontal="right" wrapText="1"/>
    </xf>
    <xf numFmtId="178" fontId="8" fillId="33" borderId="10" xfId="42" applyNumberFormat="1" applyFont="1" applyFill="1" applyBorder="1" applyAlignment="1">
      <alignment horizontal="right" wrapText="1"/>
    </xf>
    <xf numFmtId="178" fontId="27" fillId="0" borderId="1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40" sqref="D40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4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3"/>
      <c r="W1" s="13"/>
      <c r="Y1" s="4" t="s">
        <v>41</v>
      </c>
    </row>
    <row r="2" spans="1:23" s="4" customFormat="1" ht="20.25">
      <c r="A2" s="43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3"/>
      <c r="W2" s="13"/>
    </row>
    <row r="3" spans="1:23" s="4" customFormat="1" ht="20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3"/>
      <c r="U3" s="13"/>
      <c r="V3" s="13"/>
      <c r="W3" s="13"/>
    </row>
    <row r="4" spans="1:23" s="4" customFormat="1" ht="42.75" customHeight="1">
      <c r="A4" s="12"/>
      <c r="B4" s="46" t="s">
        <v>20</v>
      </c>
      <c r="C4" s="46"/>
      <c r="D4" s="46" t="s">
        <v>40</v>
      </c>
      <c r="E4" s="46"/>
      <c r="F4" s="46" t="s">
        <v>15</v>
      </c>
      <c r="G4" s="46"/>
      <c r="H4" s="52" t="s">
        <v>16</v>
      </c>
      <c r="I4" s="52"/>
      <c r="J4" s="46" t="s">
        <v>37</v>
      </c>
      <c r="K4" s="46"/>
      <c r="L4" s="46" t="s">
        <v>19</v>
      </c>
      <c r="M4" s="53"/>
      <c r="N4" s="46" t="s">
        <v>36</v>
      </c>
      <c r="O4" s="46"/>
      <c r="P4" s="45" t="s">
        <v>17</v>
      </c>
      <c r="Q4" s="46"/>
      <c r="R4" s="61" t="s">
        <v>50</v>
      </c>
      <c r="S4" s="62"/>
      <c r="T4" s="46" t="s">
        <v>18</v>
      </c>
      <c r="U4" s="46"/>
      <c r="V4" s="46" t="s">
        <v>38</v>
      </c>
      <c r="W4" s="46"/>
    </row>
    <row r="5" spans="1:56" s="4" customFormat="1" ht="409.5">
      <c r="A5" s="35" t="s">
        <v>46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7"/>
      <c r="Y5" s="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5" customFormat="1" ht="18" customHeight="1">
      <c r="A6" s="19" t="s">
        <v>9</v>
      </c>
      <c r="B6" s="83">
        <v>65152</v>
      </c>
      <c r="C6" s="69">
        <v>60215</v>
      </c>
      <c r="D6" s="83">
        <v>488281</v>
      </c>
      <c r="E6" s="87">
        <v>400756</v>
      </c>
      <c r="F6" s="80">
        <v>0</v>
      </c>
      <c r="G6" s="82">
        <v>0</v>
      </c>
      <c r="H6" s="59">
        <v>49257</v>
      </c>
      <c r="I6" s="59">
        <v>43014</v>
      </c>
      <c r="J6" s="59">
        <v>14181</v>
      </c>
      <c r="K6" s="59">
        <v>8681.5338</v>
      </c>
      <c r="L6" s="65">
        <v>883690</v>
      </c>
      <c r="M6" s="77">
        <v>845804</v>
      </c>
      <c r="N6" s="65">
        <v>1655365</v>
      </c>
      <c r="O6" s="65">
        <v>1239261.3500799998</v>
      </c>
      <c r="P6" s="59">
        <v>83000</v>
      </c>
      <c r="Q6" s="69">
        <v>53742</v>
      </c>
      <c r="R6" s="72">
        <v>0</v>
      </c>
      <c r="S6" s="73">
        <v>0</v>
      </c>
      <c r="T6" s="37"/>
      <c r="U6" s="47"/>
      <c r="V6" s="80">
        <f>T6+R6+P6+N6+L6+J6+H6+F6+D6+B6</f>
        <v>3238926</v>
      </c>
      <c r="W6" s="82">
        <f>U6+S6+Q6+O6+M6+K6+I6+G6+E6+C6</f>
        <v>2651473.8838799996</v>
      </c>
      <c r="X6" s="7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5" customFormat="1" ht="18" customHeight="1">
      <c r="A7" s="19" t="s">
        <v>10</v>
      </c>
      <c r="B7" s="84">
        <v>0</v>
      </c>
      <c r="C7" s="70"/>
      <c r="D7" s="83">
        <v>18881</v>
      </c>
      <c r="E7" s="88"/>
      <c r="F7" s="80">
        <v>0</v>
      </c>
      <c r="G7" s="82"/>
      <c r="H7" s="59">
        <v>0</v>
      </c>
      <c r="I7" s="59">
        <v>0</v>
      </c>
      <c r="J7" s="75">
        <v>0</v>
      </c>
      <c r="K7" s="75">
        <v>0</v>
      </c>
      <c r="L7" s="65"/>
      <c r="M7" s="77"/>
      <c r="N7" s="65">
        <v>10700</v>
      </c>
      <c r="O7" s="65">
        <v>0</v>
      </c>
      <c r="P7" s="59">
        <v>362</v>
      </c>
      <c r="Q7" s="70"/>
      <c r="R7" s="72">
        <v>0</v>
      </c>
      <c r="S7" s="73"/>
      <c r="T7" s="37"/>
      <c r="U7" s="49"/>
      <c r="V7" s="80">
        <f aca="true" t="shared" si="0" ref="V7:V14">T7+R7+P7+N7+L7+J7+H7+F7+D7+B7</f>
        <v>29943</v>
      </c>
      <c r="W7" s="82"/>
      <c r="X7" s="7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5" customFormat="1" ht="18" customHeight="1">
      <c r="A8" s="19" t="s">
        <v>11</v>
      </c>
      <c r="B8" s="83">
        <v>2154</v>
      </c>
      <c r="C8" s="59">
        <v>4037</v>
      </c>
      <c r="D8" s="83">
        <v>13128</v>
      </c>
      <c r="E8" s="83">
        <v>56041</v>
      </c>
      <c r="F8" s="80">
        <v>0</v>
      </c>
      <c r="G8" s="80">
        <v>0</v>
      </c>
      <c r="H8" s="59">
        <v>0</v>
      </c>
      <c r="I8" s="59">
        <v>0</v>
      </c>
      <c r="J8" s="59">
        <v>882</v>
      </c>
      <c r="K8" s="59">
        <v>2164.24942</v>
      </c>
      <c r="L8" s="65">
        <v>25278</v>
      </c>
      <c r="M8" s="65">
        <v>46329</v>
      </c>
      <c r="N8" s="65">
        <v>22365</v>
      </c>
      <c r="O8" s="65">
        <v>44827.22249999998</v>
      </c>
      <c r="P8" s="59">
        <v>531</v>
      </c>
      <c r="Q8" s="59">
        <v>1657</v>
      </c>
      <c r="R8" s="72">
        <v>0</v>
      </c>
      <c r="S8" s="72">
        <v>0</v>
      </c>
      <c r="T8" s="37"/>
      <c r="U8" s="37"/>
      <c r="V8" s="80">
        <f t="shared" si="0"/>
        <v>64338</v>
      </c>
      <c r="W8" s="80">
        <f>U8+S8+Q8+O8+M8+K8+I8+G8+E8+C8</f>
        <v>155055.47191999998</v>
      </c>
      <c r="X8" s="7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5" customFormat="1" ht="18" customHeight="1">
      <c r="A9" s="19" t="s">
        <v>12</v>
      </c>
      <c r="B9" s="83">
        <f>SUM(B10:B12)</f>
        <v>11891</v>
      </c>
      <c r="C9" s="69">
        <v>14907</v>
      </c>
      <c r="D9" s="83">
        <v>48283</v>
      </c>
      <c r="E9" s="87">
        <v>21723</v>
      </c>
      <c r="F9" s="80">
        <v>0</v>
      </c>
      <c r="G9" s="82">
        <v>0</v>
      </c>
      <c r="H9" s="59">
        <v>11912</v>
      </c>
      <c r="I9" s="59">
        <v>8472</v>
      </c>
      <c r="J9" s="59">
        <f>+J10+J11+J12</f>
        <v>24841</v>
      </c>
      <c r="K9" s="59">
        <f>+K11+K12</f>
        <v>11985.32597</v>
      </c>
      <c r="L9" s="65">
        <v>82983</v>
      </c>
      <c r="M9" s="77">
        <v>52693</v>
      </c>
      <c r="N9" s="65">
        <f>SUM(N10:N12)</f>
        <v>189773</v>
      </c>
      <c r="O9" s="65">
        <f>SUM(O10:O12)</f>
        <v>147505.89210000003</v>
      </c>
      <c r="P9" s="59">
        <v>7147</v>
      </c>
      <c r="Q9" s="69">
        <v>5700</v>
      </c>
      <c r="R9" s="72">
        <v>0</v>
      </c>
      <c r="S9" s="73">
        <v>0</v>
      </c>
      <c r="T9" s="37"/>
      <c r="U9" s="47"/>
      <c r="V9" s="80">
        <f t="shared" si="0"/>
        <v>376830</v>
      </c>
      <c r="W9" s="82">
        <f>U9+S9+Q9+O9+M9+K9+I9+G9+E9+C9</f>
        <v>262986.21807000006</v>
      </c>
      <c r="X9" s="7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5" customFormat="1" ht="18" customHeight="1">
      <c r="A10" s="19" t="s">
        <v>14</v>
      </c>
      <c r="B10" s="83">
        <v>1238</v>
      </c>
      <c r="C10" s="71"/>
      <c r="D10" s="84">
        <v>0</v>
      </c>
      <c r="E10" s="89"/>
      <c r="F10" s="80">
        <v>0</v>
      </c>
      <c r="G10" s="82"/>
      <c r="H10" s="59">
        <v>0</v>
      </c>
      <c r="I10" s="59">
        <v>0</v>
      </c>
      <c r="J10" s="59">
        <v>0</v>
      </c>
      <c r="K10" s="59">
        <v>0</v>
      </c>
      <c r="L10" s="65">
        <v>11656</v>
      </c>
      <c r="M10" s="77"/>
      <c r="N10" s="65">
        <v>38007</v>
      </c>
      <c r="O10" s="65">
        <v>5071.466589999998</v>
      </c>
      <c r="P10" s="59">
        <v>808</v>
      </c>
      <c r="Q10" s="71"/>
      <c r="R10" s="72">
        <v>0</v>
      </c>
      <c r="S10" s="73"/>
      <c r="T10" s="37"/>
      <c r="U10" s="48"/>
      <c r="V10" s="80">
        <f t="shared" si="0"/>
        <v>51709</v>
      </c>
      <c r="W10" s="82"/>
      <c r="X10" s="7"/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5" customFormat="1" ht="18" customHeight="1">
      <c r="A11" s="19" t="s">
        <v>13</v>
      </c>
      <c r="B11" s="83">
        <v>8701</v>
      </c>
      <c r="C11" s="70"/>
      <c r="D11" s="83">
        <v>42464</v>
      </c>
      <c r="E11" s="88"/>
      <c r="F11" s="80">
        <v>0</v>
      </c>
      <c r="G11" s="82"/>
      <c r="H11" s="59">
        <f>+H9</f>
        <v>11912</v>
      </c>
      <c r="I11" s="59">
        <f>+I9</f>
        <v>8472</v>
      </c>
      <c r="J11" s="59">
        <v>24447</v>
      </c>
      <c r="K11" s="59">
        <v>10545.30759</v>
      </c>
      <c r="L11" s="65">
        <v>65372</v>
      </c>
      <c r="M11" s="77"/>
      <c r="N11" s="65">
        <v>128304</v>
      </c>
      <c r="O11" s="65">
        <v>69633.15115000002</v>
      </c>
      <c r="P11" s="59">
        <v>0</v>
      </c>
      <c r="Q11" s="70"/>
      <c r="R11" s="72">
        <v>0</v>
      </c>
      <c r="S11" s="73"/>
      <c r="T11" s="37"/>
      <c r="U11" s="49"/>
      <c r="V11" s="80">
        <f t="shared" si="0"/>
        <v>281200</v>
      </c>
      <c r="W11" s="82"/>
      <c r="X11" s="7"/>
      <c r="Y11" s="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5" customFormat="1" ht="18" customHeight="1">
      <c r="A12" s="19" t="s">
        <v>11</v>
      </c>
      <c r="B12" s="83">
        <v>1952</v>
      </c>
      <c r="C12" s="59">
        <v>2182</v>
      </c>
      <c r="D12" s="83">
        <v>5819</v>
      </c>
      <c r="E12" s="90">
        <v>14224</v>
      </c>
      <c r="F12" s="80">
        <v>0</v>
      </c>
      <c r="G12" s="80">
        <v>0</v>
      </c>
      <c r="H12" s="59">
        <v>0</v>
      </c>
      <c r="I12" s="60">
        <v>0</v>
      </c>
      <c r="J12" s="59">
        <v>394</v>
      </c>
      <c r="K12" s="59">
        <v>1440.01838</v>
      </c>
      <c r="L12" s="65">
        <v>5955</v>
      </c>
      <c r="M12" s="76">
        <v>12207</v>
      </c>
      <c r="N12" s="65">
        <v>23462</v>
      </c>
      <c r="O12" s="65">
        <v>72801.27436000001</v>
      </c>
      <c r="P12" s="59">
        <v>2016</v>
      </c>
      <c r="Q12" s="59">
        <v>2830</v>
      </c>
      <c r="R12" s="72">
        <v>0</v>
      </c>
      <c r="S12" s="72">
        <v>0</v>
      </c>
      <c r="T12" s="37"/>
      <c r="U12" s="37"/>
      <c r="V12" s="80">
        <f t="shared" si="0"/>
        <v>39598</v>
      </c>
      <c r="W12" s="80">
        <f>U12+S12+Q12+O12+M12+K12+I12+G12+E12+C12</f>
        <v>105684.29274</v>
      </c>
      <c r="X12" s="7"/>
      <c r="Y12" s="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5" customFormat="1" ht="18" customHeight="1">
      <c r="A13" s="19" t="s">
        <v>2</v>
      </c>
      <c r="B13" s="84">
        <v>0</v>
      </c>
      <c r="C13" s="60">
        <v>0</v>
      </c>
      <c r="D13" s="84">
        <v>0</v>
      </c>
      <c r="E13" s="84">
        <v>0</v>
      </c>
      <c r="F13" s="80">
        <v>0</v>
      </c>
      <c r="G13" s="80">
        <v>0</v>
      </c>
      <c r="H13" s="59">
        <v>0</v>
      </c>
      <c r="I13" s="60">
        <v>0</v>
      </c>
      <c r="J13" s="59">
        <v>0</v>
      </c>
      <c r="K13" s="59">
        <v>0</v>
      </c>
      <c r="L13" s="76"/>
      <c r="M13" s="78"/>
      <c r="N13" s="66">
        <v>0</v>
      </c>
      <c r="O13" s="66">
        <v>0</v>
      </c>
      <c r="P13" s="59">
        <v>0</v>
      </c>
      <c r="Q13" s="59">
        <v>0</v>
      </c>
      <c r="R13" s="72">
        <v>0</v>
      </c>
      <c r="S13" s="72">
        <v>0</v>
      </c>
      <c r="T13" s="37"/>
      <c r="U13" s="37"/>
      <c r="V13" s="80">
        <f t="shared" si="0"/>
        <v>0</v>
      </c>
      <c r="W13" s="80">
        <f>U13+S13+Q13+O13+M13+K13+I13+G13+E13+C13</f>
        <v>0</v>
      </c>
      <c r="X13" s="7"/>
      <c r="Y13" s="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5" customFormat="1" ht="18" customHeight="1">
      <c r="A14" s="36" t="s">
        <v>0</v>
      </c>
      <c r="B14" s="85">
        <f>SUM(B6+B9)</f>
        <v>77043</v>
      </c>
      <c r="C14" s="68">
        <f>C6+C9</f>
        <v>75122</v>
      </c>
      <c r="D14" s="85">
        <v>536564</v>
      </c>
      <c r="E14" s="85">
        <v>492744</v>
      </c>
      <c r="F14" s="81">
        <v>0</v>
      </c>
      <c r="G14" s="81">
        <v>0</v>
      </c>
      <c r="H14" s="68">
        <f>+H9+H6</f>
        <v>61169</v>
      </c>
      <c r="I14" s="68">
        <f>SUM(I6,I9)</f>
        <v>51486</v>
      </c>
      <c r="J14" s="68">
        <f>J6+J9</f>
        <v>39022</v>
      </c>
      <c r="K14" s="68">
        <f>K6+K9</f>
        <v>20666.85977</v>
      </c>
      <c r="L14" s="67">
        <f>L6+L9</f>
        <v>966673</v>
      </c>
      <c r="M14" s="67">
        <f>M6+M9</f>
        <v>898497</v>
      </c>
      <c r="N14" s="67">
        <f>+N6+N9</f>
        <v>1845138</v>
      </c>
      <c r="O14" s="67">
        <f>+O6+O9</f>
        <v>1386767.2421799998</v>
      </c>
      <c r="P14" s="68">
        <f>P6+P9</f>
        <v>90147</v>
      </c>
      <c r="Q14" s="68">
        <f>Q6+Q9</f>
        <v>59442</v>
      </c>
      <c r="R14" s="74">
        <v>0</v>
      </c>
      <c r="S14" s="74">
        <v>0</v>
      </c>
      <c r="T14" s="37"/>
      <c r="U14" s="37"/>
      <c r="V14" s="81">
        <f t="shared" si="0"/>
        <v>3615756</v>
      </c>
      <c r="W14" s="81">
        <f>U14+S14+Q14+O14+M14+K14+I14+G14+E14+C14</f>
        <v>2984725.10195</v>
      </c>
      <c r="X14" s="7"/>
      <c r="Y14" s="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23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44"/>
      <c r="O15" s="44"/>
      <c r="P15" s="11"/>
      <c r="Q15" s="11"/>
      <c r="R15" s="9"/>
      <c r="S15" s="9"/>
      <c r="T15" s="9"/>
      <c r="U15" s="9"/>
      <c r="V15" s="9"/>
      <c r="W15" s="9"/>
    </row>
    <row r="16" spans="1:23" s="4" customFormat="1" ht="42.75" customHeight="1">
      <c r="A16" s="12"/>
      <c r="B16" s="46" t="s">
        <v>20</v>
      </c>
      <c r="C16" s="46"/>
      <c r="D16" s="46" t="s">
        <v>40</v>
      </c>
      <c r="E16" s="46"/>
      <c r="F16" s="46" t="s">
        <v>15</v>
      </c>
      <c r="G16" s="46"/>
      <c r="H16" s="52" t="s">
        <v>16</v>
      </c>
      <c r="I16" s="52"/>
      <c r="J16" s="46" t="s">
        <v>37</v>
      </c>
      <c r="K16" s="46"/>
      <c r="L16" s="46" t="s">
        <v>19</v>
      </c>
      <c r="M16" s="53"/>
      <c r="N16" s="46" t="s">
        <v>36</v>
      </c>
      <c r="O16" s="46"/>
      <c r="P16" s="45" t="s">
        <v>17</v>
      </c>
      <c r="Q16" s="46"/>
      <c r="R16" s="61" t="s">
        <v>50</v>
      </c>
      <c r="S16" s="62"/>
      <c r="T16" s="46" t="s">
        <v>18</v>
      </c>
      <c r="U16" s="46"/>
      <c r="V16" s="46" t="s">
        <v>38</v>
      </c>
      <c r="W16" s="46"/>
    </row>
    <row r="17" spans="1:23" s="4" customFormat="1" ht="40.5">
      <c r="A17" s="34" t="s">
        <v>45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</row>
    <row r="18" spans="1:25" s="4" customFormat="1" ht="20.25">
      <c r="A18" s="20" t="s">
        <v>5</v>
      </c>
      <c r="B18" s="60">
        <v>92</v>
      </c>
      <c r="C18" s="59">
        <v>49314</v>
      </c>
      <c r="D18" s="91">
        <v>873</v>
      </c>
      <c r="E18" s="90">
        <v>384094</v>
      </c>
      <c r="F18" s="80">
        <v>0</v>
      </c>
      <c r="G18" s="80">
        <v>0</v>
      </c>
      <c r="H18" s="59">
        <v>64</v>
      </c>
      <c r="I18" s="59">
        <v>33758</v>
      </c>
      <c r="J18" s="59">
        <v>18.93</v>
      </c>
      <c r="K18" s="59">
        <v>9013.30926</v>
      </c>
      <c r="L18" s="79">
        <v>1636</v>
      </c>
      <c r="M18" s="79">
        <v>630312</v>
      </c>
      <c r="N18" s="65">
        <v>2818.447</v>
      </c>
      <c r="O18" s="65">
        <v>1011245.7614599997</v>
      </c>
      <c r="P18" s="59">
        <v>107</v>
      </c>
      <c r="Q18" s="59">
        <v>46954</v>
      </c>
      <c r="R18" s="72">
        <v>0</v>
      </c>
      <c r="S18" s="72">
        <v>0</v>
      </c>
      <c r="T18" s="37"/>
      <c r="U18" s="37"/>
      <c r="V18" s="80">
        <f>T18+R18+P18+N18+L18+J18+H18+F18+D18+B18</f>
        <v>5609.377</v>
      </c>
      <c r="W18" s="80">
        <f aca="true" t="shared" si="1" ref="V18:W20">U18+S18+Q18+O18+M18+K18+I18+G18+E18+C18</f>
        <v>2164691.0707199997</v>
      </c>
      <c r="Y18" s="6"/>
    </row>
    <row r="19" spans="1:25" s="4" customFormat="1" ht="20.25">
      <c r="A19" s="20" t="s">
        <v>6</v>
      </c>
      <c r="B19" s="60">
        <v>0</v>
      </c>
      <c r="C19" s="60">
        <v>87</v>
      </c>
      <c r="D19" s="83">
        <v>37</v>
      </c>
      <c r="E19" s="83">
        <v>12114</v>
      </c>
      <c r="F19" s="80">
        <v>0</v>
      </c>
      <c r="G19" s="80">
        <v>0</v>
      </c>
      <c r="H19" s="59">
        <v>0</v>
      </c>
      <c r="I19" s="59">
        <v>0</v>
      </c>
      <c r="J19" s="59">
        <v>0.33</v>
      </c>
      <c r="K19" s="59">
        <v>76.44617</v>
      </c>
      <c r="L19" s="79">
        <v>2</v>
      </c>
      <c r="M19" s="79">
        <v>747</v>
      </c>
      <c r="N19" s="65">
        <v>86.572</v>
      </c>
      <c r="O19" s="65">
        <v>15680.847969999997</v>
      </c>
      <c r="P19" s="59">
        <v>0.101</v>
      </c>
      <c r="Q19" s="59">
        <v>27</v>
      </c>
      <c r="R19" s="72">
        <v>0</v>
      </c>
      <c r="S19" s="72">
        <v>0</v>
      </c>
      <c r="T19" s="37"/>
      <c r="U19" s="37"/>
      <c r="V19" s="80">
        <f t="shared" si="1"/>
        <v>126.003</v>
      </c>
      <c r="W19" s="80">
        <f t="shared" si="1"/>
        <v>28732.294139999995</v>
      </c>
      <c r="Y19" s="6"/>
    </row>
    <row r="20" spans="1:25" s="4" customFormat="1" ht="20.25">
      <c r="A20" s="20" t="s">
        <v>7</v>
      </c>
      <c r="B20" s="60">
        <v>251</v>
      </c>
      <c r="C20" s="59">
        <v>25721</v>
      </c>
      <c r="D20" s="83">
        <v>1525</v>
      </c>
      <c r="E20" s="83">
        <v>96536</v>
      </c>
      <c r="F20" s="80">
        <v>0</v>
      </c>
      <c r="G20" s="80">
        <v>0</v>
      </c>
      <c r="H20" s="59">
        <v>217</v>
      </c>
      <c r="I20" s="59">
        <v>17728</v>
      </c>
      <c r="J20" s="59">
        <v>138.067</v>
      </c>
      <c r="K20" s="59">
        <v>11575.17434</v>
      </c>
      <c r="L20" s="79">
        <v>4027</v>
      </c>
      <c r="M20" s="79">
        <v>267438</v>
      </c>
      <c r="N20" s="65">
        <v>6105.028</v>
      </c>
      <c r="O20" s="65">
        <v>359840.63275000005</v>
      </c>
      <c r="P20" s="59">
        <v>172</v>
      </c>
      <c r="Q20" s="59">
        <v>12461</v>
      </c>
      <c r="R20" s="72">
        <v>0</v>
      </c>
      <c r="S20" s="72">
        <v>0</v>
      </c>
      <c r="T20" s="37"/>
      <c r="U20" s="37"/>
      <c r="V20" s="80">
        <f>T20+R20+P20+N20+L20+J20+H20+F20+D20+B20</f>
        <v>12435.095000000001</v>
      </c>
      <c r="W20" s="80">
        <f t="shared" si="1"/>
        <v>791299.8070900001</v>
      </c>
      <c r="Y20" s="6"/>
    </row>
    <row r="21" spans="1:25" s="4" customFormat="1" ht="20.25">
      <c r="A21" s="35" t="s">
        <v>0</v>
      </c>
      <c r="B21" s="86">
        <f>SUM(B18:B20)</f>
        <v>343</v>
      </c>
      <c r="C21" s="68">
        <f>SUM(C18:C20)</f>
        <v>75122</v>
      </c>
      <c r="D21" s="85">
        <v>2435</v>
      </c>
      <c r="E21" s="85">
        <v>492744</v>
      </c>
      <c r="F21" s="81">
        <v>0</v>
      </c>
      <c r="G21" s="81">
        <v>0</v>
      </c>
      <c r="H21" s="68">
        <f>SUM(H18:H20)</f>
        <v>281</v>
      </c>
      <c r="I21" s="68">
        <f>SUM(I18:I20)</f>
        <v>51486</v>
      </c>
      <c r="J21" s="68">
        <f>SUM(J18:J20)</f>
        <v>157.327</v>
      </c>
      <c r="K21" s="68">
        <f>SUM(K18:K20)</f>
        <v>20664.92977</v>
      </c>
      <c r="L21" s="92">
        <f>+SUM(L18:L20)</f>
        <v>5665</v>
      </c>
      <c r="M21" s="92">
        <f>+SUM(M18:M20)</f>
        <v>898497</v>
      </c>
      <c r="N21" s="67">
        <f>SUM(N18:N20)</f>
        <v>9010.047</v>
      </c>
      <c r="O21" s="67">
        <f>SUM(O18:O20)</f>
        <v>1386767.2421799998</v>
      </c>
      <c r="P21" s="68">
        <f>SUM(P18:P20)</f>
        <v>279.101</v>
      </c>
      <c r="Q21" s="68">
        <f>SUM(Q18:Q20)</f>
        <v>59442</v>
      </c>
      <c r="R21" s="74">
        <v>0</v>
      </c>
      <c r="S21" s="74">
        <v>0</v>
      </c>
      <c r="T21" s="37"/>
      <c r="U21" s="37"/>
      <c r="V21" s="81">
        <f>T21+R21+P21+N21+L21+J21+H21+F21+D21+B21</f>
        <v>18170.475</v>
      </c>
      <c r="W21" s="81">
        <f>U21+S21+Q21+O21+M21+K21+I21+G21+E21+C21</f>
        <v>2984723.17195</v>
      </c>
      <c r="Y21" s="6"/>
    </row>
    <row r="22" spans="1:84" s="4" customFormat="1" ht="20.25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4" customFormat="1" ht="20.2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2:22" ht="2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20.25">
      <c r="M25" s="13"/>
    </row>
  </sheetData>
  <sheetProtection/>
  <mergeCells count="39"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16" r:id="rId3"/>
  <ignoredErrors>
    <ignoredError sqref="D17:E1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F29" sqref="AF29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5" customWidth="1"/>
    <col min="9" max="9" width="25.00390625" style="25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9" customFormat="1" ht="20.25">
      <c r="A1" s="42" t="s">
        <v>30</v>
      </c>
      <c r="B1" s="26"/>
      <c r="C1" s="26"/>
      <c r="D1" s="26"/>
      <c r="E1" s="26"/>
      <c r="F1" s="26"/>
      <c r="G1" s="26"/>
      <c r="H1" s="27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8"/>
      <c r="U1" s="28"/>
      <c r="V1" s="13"/>
      <c r="W1" s="13"/>
    </row>
    <row r="2" spans="1:23" s="29" customFormat="1" ht="20.25">
      <c r="A2" s="43" t="s">
        <v>49</v>
      </c>
      <c r="B2" s="26"/>
      <c r="C2" s="26"/>
      <c r="D2" s="26"/>
      <c r="E2" s="26"/>
      <c r="F2" s="26"/>
      <c r="G2" s="26"/>
      <c r="H2" s="27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8"/>
      <c r="U2" s="28"/>
      <c r="V2" s="13"/>
      <c r="W2" s="13"/>
    </row>
    <row r="3" spans="1:23" s="29" customFormat="1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13"/>
      <c r="U3" s="13"/>
      <c r="V3" s="13"/>
      <c r="W3" s="13"/>
    </row>
    <row r="4" spans="1:23" s="29" customFormat="1" ht="42.75" customHeight="1">
      <c r="A4" s="12"/>
      <c r="B4" s="53" t="s">
        <v>20</v>
      </c>
      <c r="C4" s="45"/>
      <c r="D4" s="53" t="s">
        <v>40</v>
      </c>
      <c r="E4" s="45"/>
      <c r="F4" s="53" t="s">
        <v>15</v>
      </c>
      <c r="G4" s="45"/>
      <c r="H4" s="54" t="s">
        <v>16</v>
      </c>
      <c r="I4" s="55"/>
      <c r="J4" s="53" t="s">
        <v>37</v>
      </c>
      <c r="K4" s="45"/>
      <c r="L4" s="53" t="s">
        <v>19</v>
      </c>
      <c r="M4" s="56"/>
      <c r="N4" s="53" t="s">
        <v>36</v>
      </c>
      <c r="O4" s="45"/>
      <c r="P4" s="56" t="s">
        <v>17</v>
      </c>
      <c r="Q4" s="45"/>
      <c r="R4" s="63" t="s">
        <v>50</v>
      </c>
      <c r="S4" s="64"/>
      <c r="T4" s="53" t="s">
        <v>18</v>
      </c>
      <c r="U4" s="45"/>
      <c r="V4" s="46" t="s">
        <v>39</v>
      </c>
      <c r="W4" s="46"/>
    </row>
    <row r="5" spans="1:23" s="29" customFormat="1" ht="66" customHeight="1">
      <c r="A5" s="30" t="s">
        <v>43</v>
      </c>
      <c r="B5" s="15" t="s">
        <v>21</v>
      </c>
      <c r="C5" s="16" t="s">
        <v>22</v>
      </c>
      <c r="D5" s="15" t="s">
        <v>21</v>
      </c>
      <c r="E5" s="16" t="s">
        <v>22</v>
      </c>
      <c r="F5" s="16" t="s">
        <v>21</v>
      </c>
      <c r="G5" s="16" t="s">
        <v>22</v>
      </c>
      <c r="H5" s="15" t="s">
        <v>21</v>
      </c>
      <c r="I5" s="16" t="s">
        <v>22</v>
      </c>
      <c r="J5" s="15" t="s">
        <v>21</v>
      </c>
      <c r="K5" s="16" t="s">
        <v>22</v>
      </c>
      <c r="L5" s="15" t="s">
        <v>21</v>
      </c>
      <c r="M5" s="17" t="s">
        <v>22</v>
      </c>
      <c r="N5" s="15" t="s">
        <v>21</v>
      </c>
      <c r="O5" s="16" t="s">
        <v>22</v>
      </c>
      <c r="P5" s="18" t="s">
        <v>21</v>
      </c>
      <c r="Q5" s="16" t="s">
        <v>22</v>
      </c>
      <c r="R5" s="15" t="s">
        <v>21</v>
      </c>
      <c r="S5" s="16" t="s">
        <v>22</v>
      </c>
      <c r="T5" s="15" t="s">
        <v>21</v>
      </c>
      <c r="U5" s="16" t="s">
        <v>22</v>
      </c>
      <c r="V5" s="15" t="s">
        <v>21</v>
      </c>
      <c r="W5" s="32" t="s">
        <v>22</v>
      </c>
    </row>
    <row r="6" spans="1:23" s="29" customFormat="1" ht="18" customHeight="1">
      <c r="A6" s="31" t="s">
        <v>23</v>
      </c>
      <c r="B6" s="83">
        <v>65152</v>
      </c>
      <c r="C6" s="69">
        <v>60215</v>
      </c>
      <c r="D6" s="83">
        <v>488281</v>
      </c>
      <c r="E6" s="87">
        <v>400756</v>
      </c>
      <c r="F6" s="80">
        <v>0</v>
      </c>
      <c r="G6" s="82">
        <v>0</v>
      </c>
      <c r="H6" s="59">
        <v>49257</v>
      </c>
      <c r="I6" s="59">
        <v>43014</v>
      </c>
      <c r="J6" s="59">
        <v>14181</v>
      </c>
      <c r="K6" s="59">
        <v>8681.5338</v>
      </c>
      <c r="L6" s="65">
        <v>883690</v>
      </c>
      <c r="M6" s="77">
        <v>845804</v>
      </c>
      <c r="N6" s="65">
        <v>1655365</v>
      </c>
      <c r="O6" s="65">
        <v>1239261.3500799998</v>
      </c>
      <c r="P6" s="59">
        <v>83000</v>
      </c>
      <c r="Q6" s="69">
        <v>53742</v>
      </c>
      <c r="R6" s="72">
        <v>0</v>
      </c>
      <c r="S6" s="73">
        <v>0</v>
      </c>
      <c r="T6" s="37"/>
      <c r="U6" s="47"/>
      <c r="V6" s="22">
        <f>T6+R6+P6+N6+L6+J6+H6+F6+D6+B6</f>
        <v>3238926</v>
      </c>
      <c r="W6" s="50">
        <f>U6+S6+Q6+O6+M6+K6+I6+G6+E6+C6</f>
        <v>2651473.8838799996</v>
      </c>
    </row>
    <row r="7" spans="1:23" s="29" customFormat="1" ht="18" customHeight="1">
      <c r="A7" s="31" t="s">
        <v>24</v>
      </c>
      <c r="B7" s="84">
        <v>0</v>
      </c>
      <c r="C7" s="70"/>
      <c r="D7" s="83">
        <v>18881</v>
      </c>
      <c r="E7" s="88"/>
      <c r="F7" s="80">
        <v>0</v>
      </c>
      <c r="G7" s="82"/>
      <c r="H7" s="59">
        <v>0</v>
      </c>
      <c r="I7" s="59">
        <v>0</v>
      </c>
      <c r="J7" s="75">
        <v>0</v>
      </c>
      <c r="K7" s="75">
        <v>0</v>
      </c>
      <c r="L7" s="65"/>
      <c r="M7" s="77"/>
      <c r="N7" s="65">
        <v>10700</v>
      </c>
      <c r="O7" s="65">
        <v>0</v>
      </c>
      <c r="P7" s="59">
        <v>362</v>
      </c>
      <c r="Q7" s="70"/>
      <c r="R7" s="72">
        <v>0</v>
      </c>
      <c r="S7" s="73"/>
      <c r="T7" s="37"/>
      <c r="U7" s="49"/>
      <c r="V7" s="22">
        <f aca="true" t="shared" si="0" ref="V7:V14">T7+R7+P7+N7+L7+J7+H7+F7+D7+B7</f>
        <v>29943</v>
      </c>
      <c r="W7" s="50"/>
    </row>
    <row r="8" spans="1:23" s="29" customFormat="1" ht="18" customHeight="1">
      <c r="A8" s="31" t="s">
        <v>25</v>
      </c>
      <c r="B8" s="83">
        <v>2154</v>
      </c>
      <c r="C8" s="59">
        <v>4037</v>
      </c>
      <c r="D8" s="83">
        <v>13128</v>
      </c>
      <c r="E8" s="83">
        <v>56041</v>
      </c>
      <c r="F8" s="80">
        <v>0</v>
      </c>
      <c r="G8" s="80">
        <v>0</v>
      </c>
      <c r="H8" s="59">
        <v>0</v>
      </c>
      <c r="I8" s="59">
        <v>0</v>
      </c>
      <c r="J8" s="59">
        <v>882</v>
      </c>
      <c r="K8" s="59">
        <v>2164.24942</v>
      </c>
      <c r="L8" s="65">
        <v>25278</v>
      </c>
      <c r="M8" s="65">
        <v>46329</v>
      </c>
      <c r="N8" s="65">
        <v>22365</v>
      </c>
      <c r="O8" s="65">
        <v>44827.22249999998</v>
      </c>
      <c r="P8" s="59">
        <v>531</v>
      </c>
      <c r="Q8" s="59">
        <v>1657</v>
      </c>
      <c r="R8" s="72">
        <v>0</v>
      </c>
      <c r="S8" s="72">
        <v>0</v>
      </c>
      <c r="T8" s="37"/>
      <c r="U8" s="37"/>
      <c r="V8" s="22">
        <f t="shared" si="0"/>
        <v>64338</v>
      </c>
      <c r="W8" s="22">
        <f>U8+S8+Q8+O8+M8+K8+I8+G8+E8+C8</f>
        <v>155055.47191999998</v>
      </c>
    </row>
    <row r="9" spans="1:23" s="29" customFormat="1" ht="18" customHeight="1">
      <c r="A9" s="31" t="s">
        <v>26</v>
      </c>
      <c r="B9" s="83">
        <f>SUM(B10:B12)</f>
        <v>11891</v>
      </c>
      <c r="C9" s="69">
        <v>14907</v>
      </c>
      <c r="D9" s="83">
        <v>48283</v>
      </c>
      <c r="E9" s="87">
        <v>21723</v>
      </c>
      <c r="F9" s="80">
        <v>0</v>
      </c>
      <c r="G9" s="82">
        <v>0</v>
      </c>
      <c r="H9" s="59">
        <v>11912</v>
      </c>
      <c r="I9" s="59">
        <v>8472</v>
      </c>
      <c r="J9" s="59">
        <f>+J10+J11+J12</f>
        <v>24841</v>
      </c>
      <c r="K9" s="59">
        <f>+K11+K12</f>
        <v>11985.32597</v>
      </c>
      <c r="L9" s="65">
        <v>82983</v>
      </c>
      <c r="M9" s="77">
        <v>52693</v>
      </c>
      <c r="N9" s="65">
        <f>SUM(N10:N12)</f>
        <v>189773</v>
      </c>
      <c r="O9" s="65">
        <f>SUM(O10:O12)</f>
        <v>147505.89210000003</v>
      </c>
      <c r="P9" s="59">
        <v>7147</v>
      </c>
      <c r="Q9" s="69">
        <v>5700</v>
      </c>
      <c r="R9" s="72">
        <v>0</v>
      </c>
      <c r="S9" s="73">
        <v>0</v>
      </c>
      <c r="T9" s="37"/>
      <c r="U9" s="47"/>
      <c r="V9" s="22">
        <f t="shared" si="0"/>
        <v>376830</v>
      </c>
      <c r="W9" s="50">
        <f>U9+S9+Q9+O9+M9+K9+I9+G9+E9+C9</f>
        <v>262986.21807000006</v>
      </c>
    </row>
    <row r="10" spans="1:23" s="29" customFormat="1" ht="18" customHeight="1">
      <c r="A10" s="31" t="s">
        <v>27</v>
      </c>
      <c r="B10" s="83">
        <v>1238</v>
      </c>
      <c r="C10" s="71"/>
      <c r="D10" s="83"/>
      <c r="E10" s="89"/>
      <c r="F10" s="80">
        <v>0</v>
      </c>
      <c r="G10" s="82"/>
      <c r="H10" s="59">
        <v>0</v>
      </c>
      <c r="I10" s="59">
        <v>0</v>
      </c>
      <c r="J10" s="59">
        <v>0</v>
      </c>
      <c r="K10" s="59">
        <v>0</v>
      </c>
      <c r="L10" s="65">
        <v>11656</v>
      </c>
      <c r="M10" s="77"/>
      <c r="N10" s="65">
        <v>38007</v>
      </c>
      <c r="O10" s="65">
        <v>5071.466589999998</v>
      </c>
      <c r="P10" s="59">
        <v>808</v>
      </c>
      <c r="Q10" s="71"/>
      <c r="R10" s="72">
        <v>0</v>
      </c>
      <c r="S10" s="73"/>
      <c r="T10" s="37"/>
      <c r="U10" s="48"/>
      <c r="V10" s="22">
        <f t="shared" si="0"/>
        <v>51709</v>
      </c>
      <c r="W10" s="50"/>
    </row>
    <row r="11" spans="1:23" s="29" customFormat="1" ht="18" customHeight="1">
      <c r="A11" s="31" t="s">
        <v>28</v>
      </c>
      <c r="B11" s="83">
        <v>8701</v>
      </c>
      <c r="C11" s="70"/>
      <c r="D11" s="83">
        <v>42464</v>
      </c>
      <c r="E11" s="88"/>
      <c r="F11" s="80">
        <v>0</v>
      </c>
      <c r="G11" s="82"/>
      <c r="H11" s="59">
        <f>+H9</f>
        <v>11912</v>
      </c>
      <c r="I11" s="59">
        <f>+I9</f>
        <v>8472</v>
      </c>
      <c r="J11" s="59">
        <v>24447</v>
      </c>
      <c r="K11" s="59">
        <v>10545.30759</v>
      </c>
      <c r="L11" s="65">
        <v>65372</v>
      </c>
      <c r="M11" s="77"/>
      <c r="N11" s="65">
        <v>128304</v>
      </c>
      <c r="O11" s="65">
        <v>69633.15115000002</v>
      </c>
      <c r="P11" s="59">
        <v>0</v>
      </c>
      <c r="Q11" s="70"/>
      <c r="R11" s="72">
        <v>0</v>
      </c>
      <c r="S11" s="73"/>
      <c r="T11" s="37"/>
      <c r="U11" s="49"/>
      <c r="V11" s="22">
        <f t="shared" si="0"/>
        <v>281200</v>
      </c>
      <c r="W11" s="50"/>
    </row>
    <row r="12" spans="1:23" s="29" customFormat="1" ht="18" customHeight="1">
      <c r="A12" s="31" t="s">
        <v>25</v>
      </c>
      <c r="B12" s="83">
        <v>1952</v>
      </c>
      <c r="C12" s="59">
        <v>2182</v>
      </c>
      <c r="D12" s="83">
        <v>5819</v>
      </c>
      <c r="E12" s="90">
        <v>14224</v>
      </c>
      <c r="F12" s="80">
        <v>0</v>
      </c>
      <c r="G12" s="80">
        <v>0</v>
      </c>
      <c r="H12" s="59">
        <v>0</v>
      </c>
      <c r="I12" s="60">
        <v>0</v>
      </c>
      <c r="J12" s="59">
        <v>394</v>
      </c>
      <c r="K12" s="59">
        <v>1440.01838</v>
      </c>
      <c r="L12" s="65">
        <v>5955</v>
      </c>
      <c r="M12" s="76">
        <v>12207</v>
      </c>
      <c r="N12" s="65">
        <v>23462</v>
      </c>
      <c r="O12" s="65">
        <v>72801.27436000001</v>
      </c>
      <c r="P12" s="59">
        <v>2016</v>
      </c>
      <c r="Q12" s="59">
        <v>2830</v>
      </c>
      <c r="R12" s="72">
        <v>0</v>
      </c>
      <c r="S12" s="72">
        <v>0</v>
      </c>
      <c r="T12" s="37"/>
      <c r="U12" s="37"/>
      <c r="V12" s="22">
        <f t="shared" si="0"/>
        <v>39598</v>
      </c>
      <c r="W12" s="22">
        <f>U12+S12+Q12+O12+M12+K12+I12+G12+E12+C12</f>
        <v>105684.29274</v>
      </c>
    </row>
    <row r="13" spans="1:23" s="29" customFormat="1" ht="18" customHeight="1">
      <c r="A13" s="31" t="s">
        <v>29</v>
      </c>
      <c r="B13" s="84">
        <v>0</v>
      </c>
      <c r="C13" s="60">
        <v>0</v>
      </c>
      <c r="D13" s="84">
        <v>0</v>
      </c>
      <c r="E13" s="84">
        <v>0</v>
      </c>
      <c r="F13" s="80">
        <v>0</v>
      </c>
      <c r="G13" s="80">
        <v>0</v>
      </c>
      <c r="H13" s="59">
        <v>0</v>
      </c>
      <c r="I13" s="60">
        <v>0</v>
      </c>
      <c r="J13" s="59">
        <v>0</v>
      </c>
      <c r="K13" s="59">
        <v>0</v>
      </c>
      <c r="L13" s="76"/>
      <c r="M13" s="78"/>
      <c r="N13" s="66">
        <v>0</v>
      </c>
      <c r="O13" s="66">
        <v>0</v>
      </c>
      <c r="P13" s="59">
        <v>0</v>
      </c>
      <c r="Q13" s="59">
        <v>0</v>
      </c>
      <c r="R13" s="72">
        <v>0</v>
      </c>
      <c r="S13" s="72">
        <v>0</v>
      </c>
      <c r="T13" s="37"/>
      <c r="U13" s="37"/>
      <c r="V13" s="22">
        <f t="shared" si="0"/>
        <v>0</v>
      </c>
      <c r="W13" s="22">
        <f>U13+S13+Q13+O13+M13+K13+I13+G13+E13+C13</f>
        <v>0</v>
      </c>
    </row>
    <row r="14" spans="1:23" s="29" customFormat="1" ht="18" customHeight="1">
      <c r="A14" s="33" t="s">
        <v>31</v>
      </c>
      <c r="B14" s="85">
        <f>SUM(B6+B9)</f>
        <v>77043</v>
      </c>
      <c r="C14" s="68">
        <f>C6+C9</f>
        <v>75122</v>
      </c>
      <c r="D14" s="83">
        <v>536564</v>
      </c>
      <c r="E14" s="83">
        <v>492744</v>
      </c>
      <c r="F14" s="81">
        <v>0</v>
      </c>
      <c r="G14" s="81">
        <v>0</v>
      </c>
      <c r="H14" s="59">
        <f>+H9+H6</f>
        <v>61169</v>
      </c>
      <c r="I14" s="59">
        <f>SUM(I6,I9)</f>
        <v>51486</v>
      </c>
      <c r="J14" s="59">
        <f>J6+J9</f>
        <v>39022</v>
      </c>
      <c r="K14" s="59">
        <f>K6+K9</f>
        <v>20666.85977</v>
      </c>
      <c r="L14" s="65">
        <f>L6+L9</f>
        <v>966673</v>
      </c>
      <c r="M14" s="65">
        <f>M6+M9</f>
        <v>898497</v>
      </c>
      <c r="N14" s="67">
        <f>+N6+N9</f>
        <v>1845138</v>
      </c>
      <c r="O14" s="67">
        <f>+O6+O9</f>
        <v>1386767.2421799998</v>
      </c>
      <c r="P14" s="68">
        <f>P6+P9</f>
        <v>90147</v>
      </c>
      <c r="Q14" s="68">
        <f>Q6+Q9</f>
        <v>59442</v>
      </c>
      <c r="R14" s="74">
        <v>0</v>
      </c>
      <c r="S14" s="74">
        <v>0</v>
      </c>
      <c r="T14" s="37"/>
      <c r="U14" s="37"/>
      <c r="V14" s="23">
        <f t="shared" si="0"/>
        <v>3615756</v>
      </c>
      <c r="W14" s="23">
        <f>U14+S14+Q14+O14+M14+K14+I14+G14+E14+C14</f>
        <v>2984725.10195</v>
      </c>
    </row>
    <row r="15" spans="1:23" s="29" customFormat="1" ht="19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s="29" customFormat="1" ht="42.75" customHeight="1">
      <c r="A16" s="12"/>
      <c r="B16" s="53" t="s">
        <v>20</v>
      </c>
      <c r="C16" s="45"/>
      <c r="D16" s="53" t="s">
        <v>40</v>
      </c>
      <c r="E16" s="45"/>
      <c r="F16" s="53" t="s">
        <v>15</v>
      </c>
      <c r="G16" s="45"/>
      <c r="H16" s="54" t="s">
        <v>16</v>
      </c>
      <c r="I16" s="55"/>
      <c r="J16" s="53" t="s">
        <v>37</v>
      </c>
      <c r="K16" s="45"/>
      <c r="L16" s="53" t="s">
        <v>19</v>
      </c>
      <c r="M16" s="56"/>
      <c r="N16" s="53" t="s">
        <v>47</v>
      </c>
      <c r="O16" s="45"/>
      <c r="P16" s="45" t="s">
        <v>17</v>
      </c>
      <c r="Q16" s="46"/>
      <c r="R16" s="63" t="s">
        <v>50</v>
      </c>
      <c r="S16" s="64"/>
      <c r="T16" s="53" t="s">
        <v>18</v>
      </c>
      <c r="U16" s="45"/>
      <c r="V16" s="46" t="s">
        <v>39</v>
      </c>
      <c r="W16" s="46"/>
    </row>
    <row r="17" spans="1:23" s="29" customFormat="1" ht="68.25" customHeight="1">
      <c r="A17" s="30" t="s">
        <v>44</v>
      </c>
      <c r="B17" s="16" t="s">
        <v>35</v>
      </c>
      <c r="C17" s="16" t="s">
        <v>22</v>
      </c>
      <c r="D17" s="32" t="s">
        <v>35</v>
      </c>
      <c r="E17" s="32" t="s">
        <v>22</v>
      </c>
      <c r="F17" s="16" t="s">
        <v>42</v>
      </c>
      <c r="G17" s="16" t="s">
        <v>22</v>
      </c>
      <c r="H17" s="16" t="s">
        <v>35</v>
      </c>
      <c r="I17" s="16" t="s">
        <v>22</v>
      </c>
      <c r="J17" s="32" t="s">
        <v>35</v>
      </c>
      <c r="K17" s="32" t="s">
        <v>22</v>
      </c>
      <c r="L17" s="32" t="s">
        <v>35</v>
      </c>
      <c r="M17" s="39" t="s">
        <v>22</v>
      </c>
      <c r="N17" s="16" t="s">
        <v>35</v>
      </c>
      <c r="O17" s="16" t="s">
        <v>22</v>
      </c>
      <c r="P17" s="16" t="s">
        <v>35</v>
      </c>
      <c r="Q17" s="16" t="s">
        <v>22</v>
      </c>
      <c r="R17" s="16" t="s">
        <v>35</v>
      </c>
      <c r="S17" s="16" t="s">
        <v>22</v>
      </c>
      <c r="T17" s="32" t="s">
        <v>35</v>
      </c>
      <c r="U17" s="32" t="s">
        <v>22</v>
      </c>
      <c r="V17" s="32" t="s">
        <v>35</v>
      </c>
      <c r="W17" s="32" t="s">
        <v>22</v>
      </c>
    </row>
    <row r="18" spans="1:23" s="29" customFormat="1" ht="20.25">
      <c r="A18" s="30" t="s">
        <v>32</v>
      </c>
      <c r="B18" s="60">
        <v>92</v>
      </c>
      <c r="C18" s="59">
        <v>49314</v>
      </c>
      <c r="D18" s="91">
        <v>873</v>
      </c>
      <c r="E18" s="90">
        <v>384094</v>
      </c>
      <c r="F18" s="80">
        <v>0</v>
      </c>
      <c r="G18" s="80">
        <v>0</v>
      </c>
      <c r="H18" s="59">
        <v>64</v>
      </c>
      <c r="I18" s="59">
        <v>33758</v>
      </c>
      <c r="J18" s="59">
        <v>18.93</v>
      </c>
      <c r="K18" s="59">
        <v>9013.30926</v>
      </c>
      <c r="L18" s="79">
        <v>1636</v>
      </c>
      <c r="M18" s="79">
        <v>630312</v>
      </c>
      <c r="N18" s="65">
        <v>2818.447</v>
      </c>
      <c r="O18" s="65">
        <v>1011245.7614599997</v>
      </c>
      <c r="P18" s="59">
        <v>107</v>
      </c>
      <c r="Q18" s="59">
        <v>46954</v>
      </c>
      <c r="R18" s="72">
        <v>0</v>
      </c>
      <c r="S18" s="72">
        <v>0</v>
      </c>
      <c r="T18" s="37"/>
      <c r="U18" s="37"/>
      <c r="V18" s="22">
        <f>T18+R18+P18+N18+L18+J18+H18+F18+D18+B18</f>
        <v>5609.377</v>
      </c>
      <c r="W18" s="22">
        <f aca="true" t="shared" si="1" ref="V18:W20">U18+S18+Q18+O18+M18+K18+I18+G18+E18+C18</f>
        <v>2164691.0707199997</v>
      </c>
    </row>
    <row r="19" spans="1:23" s="29" customFormat="1" ht="20.25">
      <c r="A19" s="30" t="s">
        <v>33</v>
      </c>
      <c r="B19" s="60">
        <v>0</v>
      </c>
      <c r="C19" s="60">
        <v>87</v>
      </c>
      <c r="D19" s="83">
        <v>37</v>
      </c>
      <c r="E19" s="83">
        <v>12114</v>
      </c>
      <c r="F19" s="80">
        <v>0</v>
      </c>
      <c r="G19" s="80">
        <v>0</v>
      </c>
      <c r="H19" s="59">
        <v>0</v>
      </c>
      <c r="I19" s="59">
        <v>0</v>
      </c>
      <c r="J19" s="59">
        <v>0.33</v>
      </c>
      <c r="K19" s="59">
        <v>76.44617</v>
      </c>
      <c r="L19" s="79">
        <v>2</v>
      </c>
      <c r="M19" s="79">
        <v>747</v>
      </c>
      <c r="N19" s="65">
        <v>86.572</v>
      </c>
      <c r="O19" s="65">
        <v>15680.847969999997</v>
      </c>
      <c r="P19" s="59">
        <v>0.101</v>
      </c>
      <c r="Q19" s="59">
        <v>27</v>
      </c>
      <c r="R19" s="72">
        <v>0</v>
      </c>
      <c r="S19" s="72">
        <v>0</v>
      </c>
      <c r="T19" s="37"/>
      <c r="U19" s="37"/>
      <c r="V19" s="22">
        <f t="shared" si="1"/>
        <v>126.003</v>
      </c>
      <c r="W19" s="22">
        <f t="shared" si="1"/>
        <v>28732.294139999995</v>
      </c>
    </row>
    <row r="20" spans="1:23" s="29" customFormat="1" ht="20.25">
      <c r="A20" s="30" t="s">
        <v>34</v>
      </c>
      <c r="B20" s="60">
        <v>251</v>
      </c>
      <c r="C20" s="59">
        <v>25721</v>
      </c>
      <c r="D20" s="83">
        <v>1525</v>
      </c>
      <c r="E20" s="83">
        <v>96536</v>
      </c>
      <c r="F20" s="80">
        <v>0</v>
      </c>
      <c r="G20" s="80">
        <v>0</v>
      </c>
      <c r="H20" s="59">
        <v>217</v>
      </c>
      <c r="I20" s="59">
        <v>17728</v>
      </c>
      <c r="J20" s="59">
        <v>138.067</v>
      </c>
      <c r="K20" s="59">
        <v>11575.17434</v>
      </c>
      <c r="L20" s="79">
        <v>4027</v>
      </c>
      <c r="M20" s="79">
        <v>267438</v>
      </c>
      <c r="N20" s="65">
        <v>6105.028</v>
      </c>
      <c r="O20" s="65">
        <v>359840.63275000005</v>
      </c>
      <c r="P20" s="59">
        <v>172</v>
      </c>
      <c r="Q20" s="59">
        <v>12461</v>
      </c>
      <c r="R20" s="72">
        <v>0</v>
      </c>
      <c r="S20" s="72">
        <v>0</v>
      </c>
      <c r="T20" s="37"/>
      <c r="U20" s="37"/>
      <c r="V20" s="22">
        <f>T20+R20+P20+N20+L20+J20+H20+F20+D20+B20</f>
        <v>12435.095000000001</v>
      </c>
      <c r="W20" s="22">
        <f t="shared" si="1"/>
        <v>791299.8070900001</v>
      </c>
    </row>
    <row r="21" spans="1:23" s="29" customFormat="1" ht="20.25">
      <c r="A21" s="34" t="s">
        <v>31</v>
      </c>
      <c r="B21" s="86">
        <f>SUM(B18:B20)</f>
        <v>343</v>
      </c>
      <c r="C21" s="68">
        <f>SUM(C18:C20)</f>
        <v>75122</v>
      </c>
      <c r="D21" s="83">
        <v>2435</v>
      </c>
      <c r="E21" s="83">
        <v>492744</v>
      </c>
      <c r="F21" s="81">
        <v>0</v>
      </c>
      <c r="G21" s="81">
        <v>0</v>
      </c>
      <c r="H21" s="59">
        <f>SUM(H18:H20)</f>
        <v>281</v>
      </c>
      <c r="I21" s="59">
        <f>SUM(I18:I20)</f>
        <v>51486</v>
      </c>
      <c r="J21" s="59">
        <f>SUM(J18:J20)</f>
        <v>157.327</v>
      </c>
      <c r="K21" s="59">
        <f>SUM(K18:K20)</f>
        <v>20664.92977</v>
      </c>
      <c r="L21" s="79">
        <f>+SUM(L18:L20)</f>
        <v>5665</v>
      </c>
      <c r="M21" s="79">
        <f>+SUM(M18:M20)</f>
        <v>898497</v>
      </c>
      <c r="N21" s="67">
        <f>SUM(N18:N20)</f>
        <v>9010.047</v>
      </c>
      <c r="O21" s="67">
        <f>SUM(O18:O20)</f>
        <v>1386767.2421799998</v>
      </c>
      <c r="P21" s="68">
        <f>SUM(P18:P20)</f>
        <v>279.101</v>
      </c>
      <c r="Q21" s="68">
        <f>SUM(Q18:Q20)</f>
        <v>59442</v>
      </c>
      <c r="R21" s="74">
        <v>0</v>
      </c>
      <c r="S21" s="74">
        <v>0</v>
      </c>
      <c r="T21" s="38"/>
      <c r="U21" s="38"/>
      <c r="V21" s="23">
        <f>T21+R21+P21+N21+L21+J21+H21+F21+D21+B21</f>
        <v>18170.475</v>
      </c>
      <c r="W21" s="23">
        <f>U21+S21+Q21+O21+M21+K21+I21+G21+E21+C21</f>
        <v>2984723.17195</v>
      </c>
    </row>
    <row r="22" spans="2:21" ht="20.25">
      <c r="B22" s="14"/>
      <c r="C22" s="14"/>
      <c r="D22" s="14"/>
      <c r="E22" s="14"/>
      <c r="F22" s="14"/>
      <c r="G22" s="14"/>
      <c r="H22" s="24"/>
      <c r="I22" s="2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4"/>
      <c r="I23" s="2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0">
    <mergeCell ref="E6:E7"/>
    <mergeCell ref="A3:S3"/>
    <mergeCell ref="P4:Q4"/>
    <mergeCell ref="R4:S4"/>
    <mergeCell ref="C6:C7"/>
    <mergeCell ref="H4:I4"/>
    <mergeCell ref="L4:M4"/>
    <mergeCell ref="B4:C4"/>
    <mergeCell ref="N4:O4"/>
    <mergeCell ref="V4:W4"/>
    <mergeCell ref="W6:W7"/>
    <mergeCell ref="J4:K4"/>
    <mergeCell ref="T4:U4"/>
    <mergeCell ref="D4:E4"/>
    <mergeCell ref="F4:G4"/>
    <mergeCell ref="S6:S7"/>
    <mergeCell ref="P16:Q16"/>
    <mergeCell ref="U9:U11"/>
    <mergeCell ref="Q6:Q7"/>
    <mergeCell ref="G6:G7"/>
    <mergeCell ref="U6:U7"/>
    <mergeCell ref="M6:M7"/>
    <mergeCell ref="N16:O16"/>
    <mergeCell ref="A15:W15"/>
    <mergeCell ref="C9:C11"/>
    <mergeCell ref="W9:W11"/>
    <mergeCell ref="V16:W16"/>
    <mergeCell ref="Q9:Q11"/>
    <mergeCell ref="S9:S11"/>
    <mergeCell ref="T16:U16"/>
    <mergeCell ref="M9:M11"/>
    <mergeCell ref="L16:M16"/>
    <mergeCell ref="R16:S16"/>
    <mergeCell ref="B16:C16"/>
    <mergeCell ref="J16:K16"/>
    <mergeCell ref="H16:I16"/>
    <mergeCell ref="D16:E16"/>
    <mergeCell ref="F16:G16"/>
    <mergeCell ref="E9:E11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2013-10-28T08:11:49Z</dcterms:modified>
  <cp:category/>
  <cp:version/>
  <cp:contentType/>
  <cp:contentStatus/>
</cp:coreProperties>
</file>