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tabRatio="344" activeTab="0"/>
  </bookViews>
  <sheets>
    <sheet name="Lizingo portfelio struktura" sheetId="1" r:id="rId1"/>
  </sheets>
  <definedNames>
    <definedName name="_xlnm.Print_Area" localSheetId="0">'Lizingo portfelio struktura'!$A$1:$U$77</definedName>
  </definedNames>
  <calcPr fullCalcOnLoad="1"/>
</workbook>
</file>

<file path=xl/sharedStrings.xml><?xml version="1.0" encoding="utf-8"?>
<sst xmlns="http://schemas.openxmlformats.org/spreadsheetml/2006/main" count="103" uniqueCount="78">
  <si>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</si>
  <si>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</si>
  <si>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</si>
  <si>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</si>
  <si>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</si>
  <si>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</si>
  <si>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</si>
  <si>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</si>
  <si>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</si>
  <si>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</si>
  <si>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</si>
  <si>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</si>
  <si>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</si>
  <si>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</si>
  <si>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</si>
  <si>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</si>
  <si>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</si>
  <si>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</si>
  <si>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</si>
  <si>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</si>
  <si>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</si>
  <si>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</si>
  <si>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</si>
  <si>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</si>
  <si>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</si>
  <si>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</si>
  <si>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</si>
  <si>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</si>
  <si>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</si>
  <si>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</si>
  <si>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</si>
  <si>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</si>
  <si>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</si>
  <si>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</si>
  <si>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</si>
  <si>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</si>
  <si>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</si>
  <si>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</si>
  <si>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</si>
  <si>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</si>
  <si>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</si>
  <si>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</si>
  <si>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</si>
  <si>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</si>
  <si>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</si>
  <si>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</si>
  <si>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</si>
  <si>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</si>
  <si>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</si>
  <si>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</si>
  <si>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</si>
  <si>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</si>
  <si>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</si>
  <si>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</si>
  <si>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</si>
  <si>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</si>
  <si>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</si>
  <si>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</si>
  <si>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</si>
  <si>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</si>
  <si>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</si>
  <si>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</si>
  <si>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</si>
  <si>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</si>
  <si>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</si>
  <si>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</si>
  <si>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</si>
  <si>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</si>
  <si>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</si>
  <si>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</si>
  <si>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 xml:space="preserve"> "Nordea Finance Lithuania“</t>
  </si>
  <si>
    <t xml:space="preserve">           Lizingo portfelio struktūra</t>
  </si>
  <si>
    <t>UAB "Citadele faktoringas ir lizingas"</t>
  </si>
  <si>
    <t xml:space="preserve">,,SNORO lizingas“ </t>
  </si>
  <si>
    <t>UniCredit Leasing Lietuvos filialas</t>
  </si>
  <si>
    <t>,,DNB  lizingas“</t>
  </si>
  <si>
    <t xml:space="preserve">    Ataskaitinio laikotarpio pabaigai, tūkst. Lt</t>
  </si>
  <si>
    <t>2013 m. I ketv.</t>
  </si>
</sst>
</file>

<file path=xl/styles.xml><?xml version="1.0" encoding="utf-8"?>
<styleSheet xmlns="http://schemas.openxmlformats.org/spreadsheetml/2006/main">
  <numFmts count="6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00,000,"/>
    <numFmt numFmtId="215" formatCode="0,000,"/>
    <numFmt numFmtId="216" formatCode="000,"/>
    <numFmt numFmtId="217" formatCode="0,"/>
  </numFmts>
  <fonts count="47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0"/>
      <name val="Arial"/>
      <family val="2"/>
    </font>
    <font>
      <sz val="10"/>
      <name val="Helv"/>
      <family val="0"/>
    </font>
    <font>
      <u val="single"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58" applyFont="1" applyFill="1" applyBorder="1" applyProtection="1">
      <alignment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58" applyNumberFormat="1" applyFont="1" applyFill="1" applyAlignment="1" applyProtection="1">
      <alignment horizontal="center" vertical="top"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1" fillId="0" borderId="0" xfId="58" applyFont="1" applyFill="1" applyAlignment="1" applyProtection="1">
      <alignment horizontal="right"/>
      <protection/>
    </xf>
    <xf numFmtId="10" fontId="1" fillId="0" borderId="0" xfId="58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3" fontId="1" fillId="0" borderId="0" xfId="58" applyNumberFormat="1" applyFont="1" applyFill="1" applyBorder="1" applyProtection="1">
      <alignment/>
      <protection/>
    </xf>
    <xf numFmtId="3" fontId="1" fillId="0" borderId="0" xfId="0" applyNumberFormat="1" applyFont="1" applyFill="1" applyBorder="1" applyAlignment="1">
      <alignment horizontal="center"/>
    </xf>
    <xf numFmtId="3" fontId="1" fillId="0" borderId="0" xfId="58" applyNumberFormat="1" applyFont="1" applyFill="1" applyAlignment="1" applyProtection="1">
      <alignment vertical="top"/>
      <protection/>
    </xf>
    <xf numFmtId="0" fontId="2" fillId="0" borderId="0" xfId="58" applyFont="1" applyFill="1" applyBorder="1" applyAlignment="1" applyProtection="1">
      <alignment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3" fontId="8" fillId="0" borderId="0" xfId="58" applyNumberFormat="1" applyFont="1" applyFill="1" applyBorder="1" applyAlignment="1" applyProtection="1">
      <alignment horizontal="center"/>
      <protection locked="0"/>
    </xf>
    <xf numFmtId="0" fontId="9" fillId="0" borderId="0" xfId="58" applyFont="1" applyFill="1" applyAlignment="1" applyProtection="1">
      <alignment horizontal="center" vertical="center"/>
      <protection/>
    </xf>
    <xf numFmtId="0" fontId="2" fillId="33" borderId="10" xfId="58" applyFont="1" applyFill="1" applyBorder="1" applyProtection="1">
      <alignment/>
      <protection/>
    </xf>
    <xf numFmtId="3" fontId="1" fillId="33" borderId="13" xfId="57" applyNumberFormat="1" applyFont="1" applyFill="1" applyBorder="1" applyAlignment="1" applyProtection="1">
      <alignment/>
      <protection/>
    </xf>
    <xf numFmtId="10" fontId="1" fillId="33" borderId="10" xfId="58" applyNumberFormat="1" applyFont="1" applyFill="1" applyBorder="1" applyAlignment="1" applyProtection="1">
      <alignment horizontal="right"/>
      <protection/>
    </xf>
    <xf numFmtId="3" fontId="1" fillId="33" borderId="13" xfId="58" applyNumberFormat="1" applyFont="1" applyFill="1" applyBorder="1" applyProtection="1">
      <alignment/>
      <protection/>
    </xf>
    <xf numFmtId="10" fontId="1" fillId="33" borderId="10" xfId="58" applyNumberFormat="1" applyFont="1" applyFill="1" applyBorder="1" applyProtection="1">
      <alignment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10" fontId="1" fillId="33" borderId="10" xfId="0" applyNumberFormat="1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10" fontId="1" fillId="33" borderId="13" xfId="58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Alignment="1" applyProtection="1">
      <alignment horizontal="center" vertical="center" wrapText="1"/>
      <protection/>
    </xf>
    <xf numFmtId="214" fontId="1" fillId="34" borderId="10" xfId="58" applyNumberFormat="1" applyFont="1" applyFill="1" applyBorder="1" applyProtection="1">
      <alignment/>
      <protection locked="0"/>
    </xf>
    <xf numFmtId="3" fontId="10" fillId="34" borderId="10" xfId="58" applyNumberFormat="1" applyFont="1" applyFill="1" applyBorder="1">
      <alignment/>
      <protection/>
    </xf>
    <xf numFmtId="3" fontId="10" fillId="34" borderId="10" xfId="58" applyNumberFormat="1" applyFont="1" applyFill="1" applyBorder="1" applyProtection="1">
      <alignment/>
      <protection locked="0"/>
    </xf>
    <xf numFmtId="3" fontId="1" fillId="0" borderId="13" xfId="58" applyNumberFormat="1" applyFont="1" applyFill="1" applyBorder="1" applyProtection="1">
      <alignment/>
      <protection locked="0"/>
    </xf>
    <xf numFmtId="3" fontId="2" fillId="0" borderId="13" xfId="58" applyNumberFormat="1" applyFont="1" applyFill="1" applyBorder="1" applyProtection="1">
      <alignment/>
      <protection/>
    </xf>
    <xf numFmtId="3" fontId="10" fillId="0" borderId="10" xfId="58" applyNumberFormat="1" applyFont="1" applyFill="1" applyBorder="1" applyProtection="1">
      <alignment/>
      <protection locked="0"/>
    </xf>
    <xf numFmtId="3" fontId="2" fillId="0" borderId="10" xfId="58" applyNumberFormat="1" applyFont="1" applyFill="1" applyBorder="1" applyProtection="1">
      <alignment/>
      <protection/>
    </xf>
    <xf numFmtId="3" fontId="1" fillId="0" borderId="10" xfId="58" applyNumberFormat="1" applyFont="1" applyFill="1" applyBorder="1" applyProtection="1">
      <alignment/>
      <protection locked="0"/>
    </xf>
    <xf numFmtId="3" fontId="10" fillId="0" borderId="10" xfId="58" applyNumberFormat="1" applyFont="1" applyFill="1" applyBorder="1">
      <alignment/>
      <protection/>
    </xf>
    <xf numFmtId="3" fontId="1" fillId="0" borderId="10" xfId="58" applyNumberFormat="1" applyFont="1" applyFill="1" applyBorder="1">
      <alignment/>
      <protection/>
    </xf>
    <xf numFmtId="3" fontId="1" fillId="0" borderId="0" xfId="58" applyNumberFormat="1" applyFont="1" applyFill="1">
      <alignment/>
      <protection/>
    </xf>
    <xf numFmtId="3" fontId="1" fillId="33" borderId="10" xfId="58" applyNumberFormat="1" applyFont="1" applyFill="1" applyBorder="1" applyProtection="1">
      <alignment/>
      <protection/>
    </xf>
    <xf numFmtId="3" fontId="1" fillId="0" borderId="0" xfId="57" applyNumberFormat="1" applyFont="1" applyFill="1" applyBorder="1" applyAlignment="1" applyProtection="1">
      <alignment horizontal="right"/>
      <protection locked="0"/>
    </xf>
    <xf numFmtId="0" fontId="2" fillId="34" borderId="10" xfId="58" applyFont="1" applyFill="1" applyBorder="1" applyProtection="1">
      <alignment/>
      <protection/>
    </xf>
    <xf numFmtId="3" fontId="2" fillId="34" borderId="10" xfId="58" applyNumberFormat="1" applyFont="1" applyFill="1" applyBorder="1" applyProtection="1">
      <alignment/>
      <protection/>
    </xf>
    <xf numFmtId="10" fontId="1" fillId="0" borderId="10" xfId="62" applyNumberFormat="1" applyFont="1" applyBorder="1" applyAlignment="1" applyProtection="1">
      <alignment horizontal="right"/>
      <protection/>
    </xf>
    <xf numFmtId="10" fontId="1" fillId="0" borderId="10" xfId="62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10" fontId="1" fillId="0" borderId="10" xfId="62" applyNumberFormat="1" applyFont="1" applyBorder="1" applyAlignment="1" applyProtection="1">
      <alignment/>
      <protection/>
    </xf>
    <xf numFmtId="180" fontId="1" fillId="0" borderId="10" xfId="62" applyNumberFormat="1" applyFont="1" applyFill="1" applyBorder="1" applyAlignment="1" applyProtection="1">
      <alignment/>
      <protection/>
    </xf>
    <xf numFmtId="10" fontId="1" fillId="0" borderId="10" xfId="62" applyNumberFormat="1" applyFont="1" applyFill="1" applyBorder="1" applyAlignment="1" applyProtection="1">
      <alignment horizontal="right"/>
      <protection/>
    </xf>
    <xf numFmtId="10" fontId="1" fillId="0" borderId="10" xfId="63" applyNumberFormat="1" applyFont="1" applyFill="1" applyBorder="1" applyAlignment="1" applyProtection="1">
      <alignment/>
      <protection/>
    </xf>
    <xf numFmtId="3" fontId="2" fillId="0" borderId="10" xfId="57" applyNumberFormat="1" applyFont="1" applyBorder="1" applyAlignment="1" applyProtection="1">
      <alignment horizontal="right"/>
      <protection/>
    </xf>
    <xf numFmtId="10" fontId="2" fillId="0" borderId="10" xfId="62" applyNumberFormat="1" applyFont="1" applyBorder="1" applyAlignment="1" applyProtection="1">
      <alignment horizontal="right"/>
      <protection/>
    </xf>
    <xf numFmtId="10" fontId="2" fillId="0" borderId="10" xfId="62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0" fontId="2" fillId="0" borderId="10" xfId="62" applyNumberFormat="1" applyFont="1" applyBorder="1" applyAlignment="1" applyProtection="1">
      <alignment/>
      <protection/>
    </xf>
    <xf numFmtId="214" fontId="2" fillId="34" borderId="10" xfId="58" applyNumberFormat="1" applyFont="1" applyFill="1" applyBorder="1" applyProtection="1">
      <alignment/>
      <protection/>
    </xf>
    <xf numFmtId="180" fontId="2" fillId="0" borderId="10" xfId="62" applyNumberFormat="1" applyFont="1" applyFill="1" applyBorder="1" applyAlignment="1" applyProtection="1">
      <alignment/>
      <protection/>
    </xf>
    <xf numFmtId="10" fontId="2" fillId="0" borderId="10" xfId="62" applyNumberFormat="1" applyFont="1" applyFill="1" applyBorder="1" applyAlignment="1" applyProtection="1">
      <alignment horizontal="right"/>
      <protection/>
    </xf>
    <xf numFmtId="10" fontId="2" fillId="0" borderId="10" xfId="63" applyNumberFormat="1" applyFont="1" applyFill="1" applyBorder="1" applyAlignment="1" applyProtection="1">
      <alignment/>
      <protection/>
    </xf>
    <xf numFmtId="10" fontId="1" fillId="34" borderId="10" xfId="62" applyNumberFormat="1" applyFont="1" applyFill="1" applyBorder="1" applyAlignment="1" applyProtection="1">
      <alignment horizontal="right"/>
      <protection/>
    </xf>
    <xf numFmtId="10" fontId="1" fillId="34" borderId="10" xfId="62" applyNumberFormat="1" applyFont="1" applyFill="1" applyBorder="1" applyAlignment="1" applyProtection="1">
      <alignment/>
      <protection/>
    </xf>
    <xf numFmtId="0" fontId="2" fillId="34" borderId="10" xfId="58" applyFont="1" applyFill="1" applyBorder="1" applyProtection="1">
      <alignment/>
      <protection/>
    </xf>
    <xf numFmtId="3" fontId="2" fillId="34" borderId="10" xfId="57" applyNumberFormat="1" applyFont="1" applyFill="1" applyBorder="1" applyAlignment="1" applyProtection="1">
      <alignment horizontal="right"/>
      <protection/>
    </xf>
    <xf numFmtId="10" fontId="2" fillId="34" borderId="10" xfId="62" applyNumberFormat="1" applyFont="1" applyFill="1" applyBorder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/>
      <protection/>
    </xf>
    <xf numFmtId="10" fontId="2" fillId="34" borderId="10" xfId="62" applyNumberFormat="1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right"/>
      <protection/>
    </xf>
    <xf numFmtId="180" fontId="2" fillId="34" borderId="10" xfId="62" applyNumberFormat="1" applyFont="1" applyFill="1" applyBorder="1" applyAlignment="1" applyProtection="1">
      <alignment horizontal="right"/>
      <protection/>
    </xf>
    <xf numFmtId="10" fontId="2" fillId="34" borderId="10" xfId="63" applyNumberFormat="1" applyFont="1" applyFill="1" applyBorder="1" applyAlignment="1" applyProtection="1">
      <alignment horizontal="right"/>
      <protection/>
    </xf>
    <xf numFmtId="3" fontId="2" fillId="34" borderId="0" xfId="0" applyNumberFormat="1" applyFont="1" applyFill="1" applyBorder="1" applyAlignment="1">
      <alignment horizontal="center"/>
    </xf>
    <xf numFmtId="0" fontId="2" fillId="34" borderId="0" xfId="58" applyFont="1" applyFill="1" applyBorder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10" fontId="1" fillId="34" borderId="10" xfId="58" applyNumberFormat="1" applyFont="1" applyFill="1" applyBorder="1" applyProtection="1">
      <alignment/>
      <protection/>
    </xf>
    <xf numFmtId="10" fontId="2" fillId="34" borderId="10" xfId="58" applyNumberFormat="1" applyFont="1" applyFill="1" applyBorder="1" applyProtection="1">
      <alignment/>
      <protection/>
    </xf>
    <xf numFmtId="10" fontId="2" fillId="34" borderId="10" xfId="58" applyNumberFormat="1" applyFont="1" applyFill="1" applyBorder="1" applyAlignment="1" applyProtection="1">
      <alignment horizontal="right"/>
      <protection/>
    </xf>
    <xf numFmtId="3" fontId="2" fillId="34" borderId="10" xfId="58" applyNumberFormat="1" applyFont="1" applyFill="1" applyBorder="1" applyProtection="1">
      <alignment/>
      <protection locked="0"/>
    </xf>
    <xf numFmtId="3" fontId="1" fillId="34" borderId="10" xfId="58" applyNumberFormat="1" applyFont="1" applyFill="1" applyBorder="1" applyProtection="1">
      <alignment/>
      <protection locked="0"/>
    </xf>
    <xf numFmtId="0" fontId="2" fillId="34" borderId="11" xfId="58" applyFont="1" applyFill="1" applyBorder="1" applyProtection="1">
      <alignment/>
      <protection/>
    </xf>
    <xf numFmtId="10" fontId="2" fillId="34" borderId="10" xfId="63" applyNumberFormat="1" applyFont="1" applyFill="1" applyBorder="1" applyAlignment="1" applyProtection="1">
      <alignment/>
      <protection/>
    </xf>
    <xf numFmtId="3" fontId="2" fillId="34" borderId="0" xfId="58" applyNumberFormat="1" applyFont="1" applyFill="1" applyBorder="1" applyAlignment="1" applyProtection="1">
      <alignment horizontal="center"/>
      <protection/>
    </xf>
    <xf numFmtId="3" fontId="1" fillId="0" borderId="13" xfId="57" applyNumberFormat="1" applyFont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>
      <alignment/>
    </xf>
    <xf numFmtId="214" fontId="10" fillId="0" borderId="13" xfId="58" applyNumberFormat="1" applyFont="1" applyFill="1" applyBorder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0" fillId="0" borderId="13" xfId="58" applyNumberFormat="1" applyFont="1" applyFill="1" applyBorder="1" applyProtection="1">
      <alignment/>
      <protection locked="0"/>
    </xf>
    <xf numFmtId="3" fontId="2" fillId="0" borderId="13" xfId="57" applyNumberFormat="1" applyFont="1" applyBorder="1" applyAlignment="1" applyProtection="1">
      <alignment horizontal="right"/>
      <protection/>
    </xf>
    <xf numFmtId="9" fontId="1" fillId="0" borderId="13" xfId="62" applyFont="1" applyBorder="1" applyAlignment="1" applyProtection="1">
      <alignment horizontal="right"/>
      <protection/>
    </xf>
    <xf numFmtId="3" fontId="1" fillId="0" borderId="13" xfId="58" applyNumberFormat="1" applyFont="1" applyFill="1" applyBorder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214" fontId="2" fillId="0" borderId="13" xfId="58" applyNumberFormat="1" applyFont="1" applyFill="1" applyBorder="1" applyProtection="1">
      <alignment/>
      <protection/>
    </xf>
    <xf numFmtId="3" fontId="1" fillId="33" borderId="10" xfId="57" applyNumberFormat="1" applyFont="1" applyFill="1" applyBorder="1" applyAlignment="1" applyProtection="1">
      <alignment horizontal="right"/>
      <protection/>
    </xf>
    <xf numFmtId="10" fontId="1" fillId="33" borderId="10" xfId="57" applyNumberFormat="1" applyFont="1" applyFill="1" applyBorder="1" applyAlignment="1" applyProtection="1">
      <alignment horizontal="right"/>
      <protection/>
    </xf>
    <xf numFmtId="10" fontId="1" fillId="33" borderId="10" xfId="58" applyNumberFormat="1" applyFont="1" applyFill="1" applyBorder="1" applyProtection="1">
      <alignment/>
      <protection/>
    </xf>
    <xf numFmtId="3" fontId="1" fillId="33" borderId="10" xfId="0" applyNumberFormat="1" applyFont="1" applyFill="1" applyBorder="1" applyAlignment="1" applyProtection="1">
      <alignment/>
      <protection/>
    </xf>
    <xf numFmtId="10" fontId="1" fillId="33" borderId="10" xfId="0" applyNumberFormat="1" applyFont="1" applyFill="1" applyBorder="1" applyAlignment="1" applyProtection="1">
      <alignment/>
      <protection/>
    </xf>
    <xf numFmtId="215" fontId="2" fillId="33" borderId="10" xfId="58" applyNumberFormat="1" applyFont="1" applyFill="1" applyBorder="1" applyProtection="1">
      <alignment/>
      <protection/>
    </xf>
    <xf numFmtId="10" fontId="1" fillId="33" borderId="10" xfId="62" applyNumberFormat="1" applyFont="1" applyFill="1" applyBorder="1" applyAlignment="1" applyProtection="1">
      <alignment/>
      <protection/>
    </xf>
    <xf numFmtId="180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right"/>
    </xf>
    <xf numFmtId="3" fontId="1" fillId="0" borderId="10" xfId="57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>
      <alignment/>
    </xf>
    <xf numFmtId="214" fontId="1" fillId="0" borderId="10" xfId="58" applyNumberFormat="1" applyFont="1" applyFill="1" applyBorder="1" applyProtection="1">
      <alignment/>
      <protection locked="0"/>
    </xf>
    <xf numFmtId="3" fontId="12" fillId="33" borderId="10" xfId="58" applyNumberFormat="1" applyFont="1" applyFill="1" applyBorder="1" applyProtection="1">
      <alignment/>
      <protection/>
    </xf>
    <xf numFmtId="214" fontId="2" fillId="33" borderId="10" xfId="58" applyNumberFormat="1" applyFont="1" applyFill="1" applyBorder="1" applyProtection="1">
      <alignment/>
      <protection/>
    </xf>
    <xf numFmtId="10" fontId="1" fillId="33" borderId="10" xfId="63" applyNumberFormat="1" applyFont="1" applyFill="1" applyBorder="1" applyAlignment="1" applyProtection="1">
      <alignment/>
      <protection/>
    </xf>
    <xf numFmtId="180" fontId="2" fillId="34" borderId="10" xfId="62" applyNumberFormat="1" applyFont="1" applyFill="1" applyBorder="1" applyAlignment="1" applyProtection="1">
      <alignment/>
      <protection/>
    </xf>
    <xf numFmtId="216" fontId="1" fillId="0" borderId="10" xfId="58" applyNumberFormat="1" applyFont="1" applyFill="1" applyBorder="1" applyProtection="1">
      <alignment/>
      <protection locked="0"/>
    </xf>
    <xf numFmtId="10" fontId="1" fillId="0" borderId="10" xfId="63" applyNumberFormat="1" applyFont="1" applyFill="1" applyBorder="1" applyAlignment="1" applyProtection="1">
      <alignment horizontal="right"/>
      <protection/>
    </xf>
    <xf numFmtId="10" fontId="1" fillId="0" borderId="10" xfId="57" applyNumberFormat="1" applyFont="1" applyBorder="1" applyAlignment="1" applyProtection="1">
      <alignment horizontal="right"/>
      <protection/>
    </xf>
    <xf numFmtId="10" fontId="1" fillId="0" borderId="10" xfId="0" applyNumberFormat="1" applyFont="1" applyFill="1" applyBorder="1" applyAlignment="1" applyProtection="1">
      <alignment/>
      <protection/>
    </xf>
    <xf numFmtId="1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Fill="1" applyBorder="1" applyAlignment="1" applyProtection="1">
      <alignment/>
      <protection/>
    </xf>
    <xf numFmtId="217" fontId="1" fillId="0" borderId="10" xfId="58" applyNumberFormat="1" applyFont="1" applyFill="1" applyBorder="1" applyProtection="1">
      <alignment/>
      <protection locked="0"/>
    </xf>
    <xf numFmtId="215" fontId="1" fillId="0" borderId="10" xfId="58" applyNumberFormat="1" applyFont="1" applyFill="1" applyBorder="1" applyProtection="1">
      <alignment/>
      <protection locked="0"/>
    </xf>
    <xf numFmtId="3" fontId="1" fillId="0" borderId="10" xfId="0" applyNumberFormat="1" applyFont="1" applyFill="1" applyBorder="1" applyAlignment="1" applyProtection="1">
      <alignment vertical="top"/>
      <protection locked="0"/>
    </xf>
    <xf numFmtId="10" fontId="1" fillId="0" borderId="10" xfId="0" applyNumberFormat="1" applyFont="1" applyFill="1" applyBorder="1" applyAlignment="1" applyProtection="1">
      <alignment vertical="top"/>
      <protection/>
    </xf>
    <xf numFmtId="10" fontId="1" fillId="0" borderId="10" xfId="0" applyNumberFormat="1" applyFont="1" applyBorder="1" applyAlignment="1" applyProtection="1">
      <alignment vertical="top"/>
      <protection/>
    </xf>
    <xf numFmtId="180" fontId="1" fillId="0" borderId="1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0" fontId="1" fillId="0" borderId="0" xfId="61" applyFont="1" applyFill="1">
      <alignment/>
      <protection/>
    </xf>
    <xf numFmtId="10" fontId="1" fillId="0" borderId="10" xfId="0" applyNumberFormat="1" applyFont="1" applyFill="1" applyBorder="1" applyAlignment="1" applyProtection="1">
      <alignment horizontal="right"/>
      <protection/>
    </xf>
    <xf numFmtId="180" fontId="1" fillId="0" borderId="10" xfId="0" applyNumberFormat="1" applyFont="1" applyFill="1" applyBorder="1" applyAlignment="1" applyProtection="1">
      <alignment horizontal="right"/>
      <protection/>
    </xf>
    <xf numFmtId="4" fontId="1" fillId="0" borderId="0" xfId="61" applyNumberFormat="1" applyFont="1" applyFill="1">
      <alignment/>
      <protection/>
    </xf>
    <xf numFmtId="3" fontId="10" fillId="34" borderId="0" xfId="58" applyNumberFormat="1" applyFont="1" applyFill="1">
      <alignment/>
      <protection/>
    </xf>
    <xf numFmtId="3" fontId="1" fillId="0" borderId="10" xfId="61" applyNumberFormat="1" applyFont="1" applyFill="1" applyBorder="1">
      <alignment/>
      <protection/>
    </xf>
    <xf numFmtId="0" fontId="1" fillId="33" borderId="10" xfId="58" applyFont="1" applyFill="1" applyBorder="1" applyProtection="1">
      <alignment/>
      <protection/>
    </xf>
    <xf numFmtId="0" fontId="1" fillId="33" borderId="10" xfId="58" applyFont="1" applyFill="1" applyBorder="1" applyAlignment="1" applyProtection="1">
      <alignment horizontal="right"/>
      <protection/>
    </xf>
    <xf numFmtId="10" fontId="1" fillId="33" borderId="10" xfId="0" applyNumberFormat="1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180" fontId="1" fillId="33" borderId="10" xfId="0" applyNumberFormat="1" applyFont="1" applyFill="1" applyBorder="1" applyAlignment="1" applyProtection="1">
      <alignment horizontal="right"/>
      <protection/>
    </xf>
    <xf numFmtId="10" fontId="1" fillId="0" borderId="10" xfId="58" applyNumberFormat="1" applyFont="1" applyFill="1" applyBorder="1" applyProtection="1">
      <alignment/>
      <protection/>
    </xf>
    <xf numFmtId="10" fontId="1" fillId="0" borderId="10" xfId="58" applyNumberFormat="1" applyFont="1" applyFill="1" applyBorder="1" applyAlignment="1" applyProtection="1">
      <alignment horizontal="right"/>
      <protection/>
    </xf>
    <xf numFmtId="10" fontId="1" fillId="0" borderId="14" xfId="62" applyNumberFormat="1" applyFont="1" applyFill="1" applyBorder="1" applyAlignment="1" applyProtection="1">
      <alignment horizontal="right"/>
      <protection/>
    </xf>
    <xf numFmtId="215" fontId="2" fillId="34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/>
    </xf>
    <xf numFmtId="3" fontId="10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aprastas_3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="60" zoomScaleNormal="60" zoomScaleSheetLayoutView="84" zoomScalePageLayoutView="0" workbookViewId="0" topLeftCell="A1">
      <pane xSplit="1" topLeftCell="B1" activePane="topRight" state="frozen"/>
      <selection pane="topLeft" activeCell="A1" sqref="A1"/>
      <selection pane="topRight" activeCell="C1" sqref="C1"/>
    </sheetView>
  </sheetViews>
  <sheetFormatPr defaultColWidth="9.00390625" defaultRowHeight="12.75"/>
  <cols>
    <col min="1" max="1" width="49.625" style="14" customWidth="1"/>
    <col min="2" max="2" width="16.625" style="24" customWidth="1"/>
    <col min="3" max="3" width="16.625" style="27" customWidth="1"/>
    <col min="4" max="4" width="16.625" style="24" customWidth="1"/>
    <col min="5" max="5" width="16.625" style="14" customWidth="1"/>
    <col min="6" max="6" width="16.625" style="24" customWidth="1"/>
    <col min="7" max="21" width="16.625" style="14" customWidth="1"/>
    <col min="22" max="22" width="10.75390625" style="14" customWidth="1"/>
    <col min="23" max="16384" width="9.125" style="14" customWidth="1"/>
  </cols>
  <sheetData>
    <row r="1" spans="1:22" ht="20.25">
      <c r="A1" s="37" t="s">
        <v>71</v>
      </c>
      <c r="B1" s="35"/>
      <c r="C1" s="28"/>
      <c r="D1" s="22"/>
      <c r="E1" s="13"/>
      <c r="F1" s="2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.75">
      <c r="A2" s="36" t="s">
        <v>77</v>
      </c>
      <c r="B2" s="33"/>
      <c r="C2" s="33"/>
      <c r="D2" s="22"/>
      <c r="E2" s="13"/>
      <c r="F2" s="2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>
      <c r="A3" s="25" t="s">
        <v>76</v>
      </c>
      <c r="B3" s="34"/>
      <c r="C3" s="34"/>
      <c r="D3" s="23"/>
      <c r="E3" s="15"/>
      <c r="F3" s="23"/>
      <c r="G3" s="15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5" ht="47.25" customHeight="1">
      <c r="A4" s="9"/>
      <c r="B4" s="161" t="s">
        <v>1</v>
      </c>
      <c r="C4" s="162"/>
      <c r="D4" s="161" t="s">
        <v>75</v>
      </c>
      <c r="E4" s="163"/>
      <c r="F4" s="161" t="s">
        <v>70</v>
      </c>
      <c r="G4" s="162"/>
      <c r="H4" s="161" t="s">
        <v>72</v>
      </c>
      <c r="I4" s="162"/>
      <c r="J4" s="161" t="s">
        <v>2</v>
      </c>
      <c r="K4" s="162"/>
      <c r="L4" s="166" t="s">
        <v>73</v>
      </c>
      <c r="M4" s="166"/>
      <c r="N4" s="161" t="s">
        <v>4</v>
      </c>
      <c r="O4" s="162"/>
      <c r="P4" s="164" t="s">
        <v>3</v>
      </c>
      <c r="Q4" s="165"/>
      <c r="R4" s="161" t="s">
        <v>74</v>
      </c>
      <c r="S4" s="162"/>
      <c r="T4" s="164" t="s">
        <v>5</v>
      </c>
      <c r="U4" s="165"/>
      <c r="V4" s="16"/>
      <c r="W4" s="17"/>
      <c r="X4" s="17"/>
      <c r="Y4" s="17"/>
    </row>
    <row r="5" spans="4:25" ht="11.25" customHeight="1" hidden="1">
      <c r="D5" s="23"/>
      <c r="E5" s="15"/>
      <c r="F5" s="23"/>
      <c r="G5" s="15"/>
      <c r="H5" s="15"/>
      <c r="I5" s="15"/>
      <c r="J5" s="15"/>
      <c r="K5" s="13"/>
      <c r="L5" s="13"/>
      <c r="M5" s="13"/>
      <c r="N5" s="13"/>
      <c r="O5" s="13"/>
      <c r="P5" s="18"/>
      <c r="Q5" s="18"/>
      <c r="R5" s="18"/>
      <c r="S5" s="18"/>
      <c r="T5" s="13"/>
      <c r="U5" s="13"/>
      <c r="V5" s="13"/>
      <c r="W5" s="17"/>
      <c r="X5" s="17"/>
      <c r="Y5" s="17"/>
    </row>
    <row r="6" spans="4:25" ht="12.75" customHeight="1" hidden="1">
      <c r="D6" s="23"/>
      <c r="E6" s="15"/>
      <c r="F6" s="23"/>
      <c r="G6" s="15"/>
      <c r="H6" s="15"/>
      <c r="I6" s="15"/>
      <c r="J6" s="15"/>
      <c r="K6" s="13"/>
      <c r="L6" s="13"/>
      <c r="M6" s="13"/>
      <c r="N6" s="13"/>
      <c r="O6" s="13"/>
      <c r="P6" s="18"/>
      <c r="Q6" s="18"/>
      <c r="R6" s="18"/>
      <c r="S6" s="18"/>
      <c r="T6" s="13"/>
      <c r="U6" s="13"/>
      <c r="V6" s="13"/>
      <c r="W6" s="17"/>
      <c r="X6" s="17"/>
      <c r="Y6" s="17"/>
    </row>
    <row r="7" spans="1:25" ht="54" customHeight="1">
      <c r="A7" s="1"/>
      <c r="B7" s="49" t="s">
        <v>0</v>
      </c>
      <c r="C7" s="50" t="s">
        <v>6</v>
      </c>
      <c r="D7" s="49" t="s">
        <v>0</v>
      </c>
      <c r="E7" s="50" t="s">
        <v>6</v>
      </c>
      <c r="F7" s="49" t="s">
        <v>0</v>
      </c>
      <c r="G7" s="50" t="s">
        <v>6</v>
      </c>
      <c r="H7" s="50" t="s">
        <v>0</v>
      </c>
      <c r="I7" s="50" t="s">
        <v>6</v>
      </c>
      <c r="J7" s="50" t="s">
        <v>0</v>
      </c>
      <c r="K7" s="50" t="s">
        <v>6</v>
      </c>
      <c r="L7" s="50" t="s">
        <v>0</v>
      </c>
      <c r="M7" s="50" t="s">
        <v>6</v>
      </c>
      <c r="N7" s="50" t="s">
        <v>0</v>
      </c>
      <c r="O7" s="50" t="s">
        <v>6</v>
      </c>
      <c r="P7" s="50" t="s">
        <v>0</v>
      </c>
      <c r="Q7" s="50" t="s">
        <v>6</v>
      </c>
      <c r="R7" s="50" t="s">
        <v>0</v>
      </c>
      <c r="S7" s="50" t="s">
        <v>6</v>
      </c>
      <c r="T7" s="50" t="s">
        <v>0</v>
      </c>
      <c r="U7" s="50" t="s">
        <v>6</v>
      </c>
      <c r="V7" s="6"/>
      <c r="W7" s="17"/>
      <c r="X7" s="17"/>
      <c r="Y7" s="17"/>
    </row>
    <row r="8" spans="1:25" ht="15.75">
      <c r="A8" s="38" t="s">
        <v>7</v>
      </c>
      <c r="B8" s="39"/>
      <c r="C8" s="40"/>
      <c r="D8" s="41"/>
      <c r="E8" s="42"/>
      <c r="F8" s="43"/>
      <c r="G8" s="44"/>
      <c r="H8" s="41"/>
      <c r="I8" s="42"/>
      <c r="J8" s="43"/>
      <c r="K8" s="44"/>
      <c r="L8" s="41"/>
      <c r="M8" s="42"/>
      <c r="N8" s="45"/>
      <c r="O8" s="46"/>
      <c r="P8" s="47"/>
      <c r="Q8" s="40"/>
      <c r="R8" s="48"/>
      <c r="S8" s="48"/>
      <c r="T8" s="41"/>
      <c r="U8" s="42"/>
      <c r="V8" s="13"/>
      <c r="W8" s="7"/>
      <c r="X8" s="17"/>
      <c r="Y8" s="17"/>
    </row>
    <row r="9" spans="1:25" ht="15.75">
      <c r="A9" s="2" t="s">
        <v>8</v>
      </c>
      <c r="B9" s="105">
        <v>105085.39262000012</v>
      </c>
      <c r="C9" s="66">
        <v>0.7975466141301699</v>
      </c>
      <c r="D9" s="54">
        <v>301658</v>
      </c>
      <c r="E9" s="67">
        <v>0.9688057012374306</v>
      </c>
      <c r="F9" s="106">
        <v>713292</v>
      </c>
      <c r="G9" s="67">
        <v>0.9189882126490168</v>
      </c>
      <c r="H9" s="107">
        <v>55642</v>
      </c>
      <c r="I9" s="67">
        <v>1</v>
      </c>
      <c r="J9" s="167">
        <v>1432853</v>
      </c>
      <c r="K9" s="69">
        <v>0.9058862727395723</v>
      </c>
      <c r="L9" s="108">
        <v>57294016.27100769</v>
      </c>
      <c r="M9" s="67">
        <v>1</v>
      </c>
      <c r="N9" s="109">
        <v>1285330.5342900003</v>
      </c>
      <c r="O9" s="70">
        <v>0.8964064255534095</v>
      </c>
      <c r="P9" s="54">
        <v>181958</v>
      </c>
      <c r="Q9" s="71">
        <v>0.8574673427456598</v>
      </c>
      <c r="R9" s="54">
        <v>111147</v>
      </c>
      <c r="S9" s="72">
        <v>0.9798471344317791</v>
      </c>
      <c r="T9" s="54">
        <v>128073.65967</v>
      </c>
      <c r="U9" s="67">
        <v>1</v>
      </c>
      <c r="V9" s="13"/>
      <c r="W9" s="8"/>
      <c r="X9" s="17"/>
      <c r="Y9" s="17"/>
    </row>
    <row r="10" spans="1:25" ht="15.75">
      <c r="A10" s="2" t="s">
        <v>9</v>
      </c>
      <c r="B10" s="105">
        <v>26675.42330999995</v>
      </c>
      <c r="C10" s="66">
        <v>0.20245338586983003</v>
      </c>
      <c r="D10" s="54">
        <v>9713</v>
      </c>
      <c r="E10" s="67">
        <v>0.03119429876256941</v>
      </c>
      <c r="F10" s="106">
        <v>62879</v>
      </c>
      <c r="G10" s="67">
        <v>0.08101178735098323</v>
      </c>
      <c r="H10" s="110">
        <v>0</v>
      </c>
      <c r="I10" s="67">
        <v>0</v>
      </c>
      <c r="J10" s="167">
        <v>148861</v>
      </c>
      <c r="K10" s="69">
        <v>0.09411372726042762</v>
      </c>
      <c r="L10" s="108"/>
      <c r="M10" s="67"/>
      <c r="N10" s="109">
        <v>148539.7478161133</v>
      </c>
      <c r="O10" s="70">
        <v>0.10359357444659043</v>
      </c>
      <c r="P10" s="54">
        <v>30246</v>
      </c>
      <c r="Q10" s="71">
        <v>0.14253265725434017</v>
      </c>
      <c r="R10" s="54">
        <v>2286</v>
      </c>
      <c r="S10" s="72">
        <v>0.02015286556822089</v>
      </c>
      <c r="T10" s="54">
        <v>0</v>
      </c>
      <c r="U10" s="67">
        <v>0</v>
      </c>
      <c r="V10" s="13"/>
      <c r="W10" s="8"/>
      <c r="X10" s="17"/>
      <c r="Y10" s="17"/>
    </row>
    <row r="11" spans="1:25" s="21" customFormat="1" ht="15.75">
      <c r="A11" s="1" t="s">
        <v>10</v>
      </c>
      <c r="B11" s="111">
        <v>131760.81593000007</v>
      </c>
      <c r="C11" s="112">
        <v>1</v>
      </c>
      <c r="D11" s="113">
        <v>311371</v>
      </c>
      <c r="E11" s="67">
        <v>1</v>
      </c>
      <c r="F11" s="114">
        <v>776171</v>
      </c>
      <c r="G11" s="67">
        <v>1</v>
      </c>
      <c r="H11" s="55">
        <f>SUM(H9:H10)</f>
        <v>55642</v>
      </c>
      <c r="I11" s="67">
        <v>1</v>
      </c>
      <c r="J11" s="168">
        <v>1581714</v>
      </c>
      <c r="K11" s="69">
        <v>1</v>
      </c>
      <c r="L11" s="115">
        <f>+L9</f>
        <v>57294016.27100769</v>
      </c>
      <c r="M11" s="67">
        <v>1</v>
      </c>
      <c r="N11" s="68">
        <v>1433870.2821061136</v>
      </c>
      <c r="O11" s="70">
        <v>1</v>
      </c>
      <c r="P11" s="55">
        <f>SUM(P9:P10)</f>
        <v>212204</v>
      </c>
      <c r="Q11" s="71">
        <v>1</v>
      </c>
      <c r="R11" s="113">
        <v>113433</v>
      </c>
      <c r="S11" s="72">
        <v>1</v>
      </c>
      <c r="T11" s="55">
        <f>SUM(T9:T10)</f>
        <v>128073.65967</v>
      </c>
      <c r="U11" s="67">
        <v>1</v>
      </c>
      <c r="V11" s="19"/>
      <c r="W11" s="7"/>
      <c r="X11" s="20"/>
      <c r="Y11" s="20"/>
    </row>
    <row r="12" spans="1:25" ht="18" customHeight="1">
      <c r="A12" s="38" t="s">
        <v>11</v>
      </c>
      <c r="B12" s="116"/>
      <c r="C12" s="117"/>
      <c r="D12" s="62"/>
      <c r="E12" s="118"/>
      <c r="F12" s="119"/>
      <c r="G12" s="120"/>
      <c r="H12" s="62"/>
      <c r="I12" s="118"/>
      <c r="J12" s="122"/>
      <c r="K12" s="120"/>
      <c r="L12" s="121"/>
      <c r="M12" s="122"/>
      <c r="N12" s="119"/>
      <c r="O12" s="123"/>
      <c r="P12" s="124"/>
      <c r="Q12" s="124"/>
      <c r="R12" s="62"/>
      <c r="S12" s="118"/>
      <c r="T12" s="62"/>
      <c r="U12" s="118"/>
      <c r="V12" s="13"/>
      <c r="W12" s="7"/>
      <c r="X12" s="17"/>
      <c r="Y12" s="17"/>
    </row>
    <row r="13" spans="1:25" ht="15.75">
      <c r="A13" s="2" t="s">
        <v>12</v>
      </c>
      <c r="B13" s="125">
        <v>114360.81593000007</v>
      </c>
      <c r="C13" s="66">
        <v>0.8679425299761044</v>
      </c>
      <c r="D13" s="58">
        <v>293411</v>
      </c>
      <c r="E13" s="67">
        <v>0.9423196122953005</v>
      </c>
      <c r="F13" s="126">
        <v>776171</v>
      </c>
      <c r="G13" s="67">
        <v>1</v>
      </c>
      <c r="H13" s="56">
        <v>51735</v>
      </c>
      <c r="I13" s="67">
        <v>0.9297832572517163</v>
      </c>
      <c r="J13" s="169">
        <v>1077546</v>
      </c>
      <c r="K13" s="69">
        <v>0.6812521100527655</v>
      </c>
      <c r="L13" s="127">
        <f>+L11</f>
        <v>57294016.27100769</v>
      </c>
      <c r="M13" s="67">
        <v>1</v>
      </c>
      <c r="N13" s="109">
        <v>1240225.8430061135</v>
      </c>
      <c r="O13" s="70">
        <v>0.8649498204150176</v>
      </c>
      <c r="P13" s="58">
        <v>121097</v>
      </c>
      <c r="Q13" s="71">
        <v>0</v>
      </c>
      <c r="R13" s="58">
        <v>113433</v>
      </c>
      <c r="S13" s="72">
        <v>1</v>
      </c>
      <c r="T13" s="58">
        <v>124337.26623999972</v>
      </c>
      <c r="U13" s="67">
        <v>0.9708262148545796</v>
      </c>
      <c r="V13" s="32"/>
      <c r="W13" s="8"/>
      <c r="X13" s="17"/>
      <c r="Y13" s="17"/>
    </row>
    <row r="14" spans="1:25" ht="15.75">
      <c r="A14" s="2" t="s">
        <v>13</v>
      </c>
      <c r="B14" s="125">
        <v>17398</v>
      </c>
      <c r="C14" s="66">
        <v>0.13204229100435255</v>
      </c>
      <c r="D14" s="58">
        <v>17960</v>
      </c>
      <c r="E14" s="67">
        <v>0.05768038770469954</v>
      </c>
      <c r="F14" s="109">
        <v>0</v>
      </c>
      <c r="G14" s="67">
        <v>0</v>
      </c>
      <c r="H14" s="56">
        <v>3907</v>
      </c>
      <c r="I14" s="67">
        <v>0.07021674274828367</v>
      </c>
      <c r="J14" s="169">
        <v>504168</v>
      </c>
      <c r="K14" s="69">
        <v>0.31874788994723446</v>
      </c>
      <c r="L14" s="58">
        <v>0</v>
      </c>
      <c r="M14" s="67">
        <v>0</v>
      </c>
      <c r="N14" s="109">
        <v>193644.43910000016</v>
      </c>
      <c r="O14" s="70">
        <v>0.1350501795849825</v>
      </c>
      <c r="P14" s="58">
        <v>91107</v>
      </c>
      <c r="Q14" s="71">
        <v>0.42933686452658765</v>
      </c>
      <c r="R14" s="58">
        <v>0</v>
      </c>
      <c r="S14" s="72">
        <v>0</v>
      </c>
      <c r="T14" s="58">
        <v>3724.78141</v>
      </c>
      <c r="U14" s="67">
        <v>0.029083118414804647</v>
      </c>
      <c r="V14" s="32"/>
      <c r="W14" s="8"/>
      <c r="X14" s="17"/>
      <c r="Y14" s="17"/>
    </row>
    <row r="15" spans="1:25" ht="15.75">
      <c r="A15" s="2" t="s">
        <v>14</v>
      </c>
      <c r="B15" s="125">
        <v>2</v>
      </c>
      <c r="C15" s="66">
        <v>1.5179019542976497E-05</v>
      </c>
      <c r="D15" s="58">
        <v>0</v>
      </c>
      <c r="E15" s="67">
        <v>0</v>
      </c>
      <c r="F15" s="109">
        <v>0</v>
      </c>
      <c r="G15" s="67">
        <v>0</v>
      </c>
      <c r="H15" s="56">
        <v>0</v>
      </c>
      <c r="I15" s="67">
        <v>0</v>
      </c>
      <c r="J15" s="169">
        <v>0</v>
      </c>
      <c r="K15" s="69">
        <v>0</v>
      </c>
      <c r="L15" s="58">
        <v>0</v>
      </c>
      <c r="M15" s="83">
        <v>0</v>
      </c>
      <c r="N15" s="109"/>
      <c r="O15" s="70">
        <v>0</v>
      </c>
      <c r="P15" s="58">
        <v>0</v>
      </c>
      <c r="Q15" s="71">
        <v>0</v>
      </c>
      <c r="R15" s="58">
        <v>0</v>
      </c>
      <c r="S15" s="72">
        <v>0</v>
      </c>
      <c r="T15" s="58">
        <v>11.61202</v>
      </c>
      <c r="U15" s="67">
        <v>9.066673061361736E-05</v>
      </c>
      <c r="V15" s="32"/>
      <c r="W15" s="8"/>
      <c r="X15" s="17"/>
      <c r="Y15" s="17"/>
    </row>
    <row r="16" spans="1:25" s="21" customFormat="1" ht="15.75">
      <c r="A16" s="1" t="s">
        <v>10</v>
      </c>
      <c r="B16" s="73">
        <v>131760.81593000007</v>
      </c>
      <c r="C16" s="74">
        <v>0.9999999999999999</v>
      </c>
      <c r="D16" s="57">
        <v>311371</v>
      </c>
      <c r="E16" s="75">
        <v>1</v>
      </c>
      <c r="F16" s="76">
        <v>776171</v>
      </c>
      <c r="G16" s="75">
        <v>1</v>
      </c>
      <c r="H16" s="57">
        <f>H13+H14+H15</f>
        <v>55642</v>
      </c>
      <c r="I16" s="75">
        <v>1</v>
      </c>
      <c r="J16" s="170">
        <v>1581714</v>
      </c>
      <c r="K16" s="77">
        <v>1</v>
      </c>
      <c r="L16" s="78">
        <f>+L13</f>
        <v>57294016.27100769</v>
      </c>
      <c r="M16" s="75">
        <v>1</v>
      </c>
      <c r="N16" s="76">
        <v>1433870.2821061136</v>
      </c>
      <c r="O16" s="79">
        <v>1</v>
      </c>
      <c r="P16" s="57">
        <f>P13+P14+P15</f>
        <v>212204</v>
      </c>
      <c r="Q16" s="80">
        <v>1</v>
      </c>
      <c r="R16" s="57">
        <v>113433</v>
      </c>
      <c r="S16" s="81">
        <v>1</v>
      </c>
      <c r="T16" s="57">
        <f>T13+T14+T15</f>
        <v>128073.65966999972</v>
      </c>
      <c r="U16" s="75">
        <v>1</v>
      </c>
      <c r="V16" s="32"/>
      <c r="W16" s="7"/>
      <c r="X16" s="20"/>
      <c r="Y16" s="20"/>
    </row>
    <row r="17" spans="1:25" s="21" customFormat="1" ht="15.75">
      <c r="A17" s="38" t="s">
        <v>12</v>
      </c>
      <c r="B17" s="116"/>
      <c r="C17" s="117"/>
      <c r="D17" s="62"/>
      <c r="E17" s="122"/>
      <c r="F17" s="119"/>
      <c r="G17" s="120"/>
      <c r="H17" s="128"/>
      <c r="I17" s="122"/>
      <c r="J17" s="122"/>
      <c r="K17" s="120"/>
      <c r="L17" s="129"/>
      <c r="M17" s="122"/>
      <c r="N17" s="119"/>
      <c r="O17" s="123"/>
      <c r="P17" s="124"/>
      <c r="Q17" s="124"/>
      <c r="R17" s="62"/>
      <c r="S17" s="130"/>
      <c r="T17" s="62"/>
      <c r="U17" s="122"/>
      <c r="V17" s="32"/>
      <c r="W17" s="7"/>
      <c r="X17" s="20"/>
      <c r="Y17" s="20"/>
    </row>
    <row r="18" spans="1:25" s="21" customFormat="1" ht="15.75">
      <c r="A18" s="64" t="s">
        <v>15</v>
      </c>
      <c r="B18" s="85"/>
      <c r="C18" s="86"/>
      <c r="D18" s="65">
        <v>293411</v>
      </c>
      <c r="E18" s="86">
        <v>1</v>
      </c>
      <c r="F18" s="87">
        <v>776173</v>
      </c>
      <c r="G18" s="88">
        <v>1.0000025767517724</v>
      </c>
      <c r="H18" s="65">
        <f>H19+H28+H29+H40+H37+H44</f>
        <v>51735</v>
      </c>
      <c r="I18" s="88">
        <v>1</v>
      </c>
      <c r="J18" s="170">
        <v>1077546</v>
      </c>
      <c r="K18" s="88">
        <v>1</v>
      </c>
      <c r="L18" s="160">
        <f>+L19+L28+L29+L37+L40+L44</f>
        <v>57294008</v>
      </c>
      <c r="M18" s="86">
        <v>1</v>
      </c>
      <c r="N18" s="87">
        <v>1240225.8372661138</v>
      </c>
      <c r="O18" s="131">
        <v>1</v>
      </c>
      <c r="P18" s="65">
        <f>P19+P28+P29+P40+P37+P44</f>
        <v>121097</v>
      </c>
      <c r="Q18" s="86">
        <v>1</v>
      </c>
      <c r="R18" s="65">
        <v>113433</v>
      </c>
      <c r="S18" s="103">
        <v>1</v>
      </c>
      <c r="T18" s="65">
        <f>T19+T28+T29+T40+T37+T44</f>
        <v>124337.26168999972</v>
      </c>
      <c r="U18" s="86">
        <v>1</v>
      </c>
      <c r="V18" s="32"/>
      <c r="W18" s="7"/>
      <c r="X18" s="20"/>
      <c r="Y18" s="20"/>
    </row>
    <row r="19" spans="1:25" ht="15.75">
      <c r="A19" s="2" t="s">
        <v>16</v>
      </c>
      <c r="B19" s="125">
        <v>23253</v>
      </c>
      <c r="C19" s="66">
        <v>1.0000016095547974</v>
      </c>
      <c r="D19" s="58">
        <v>83528</v>
      </c>
      <c r="E19" s="71">
        <v>0.2846791701742607</v>
      </c>
      <c r="F19" s="109">
        <v>120218</v>
      </c>
      <c r="G19" s="67">
        <v>0.1548859722921882</v>
      </c>
      <c r="H19" s="56">
        <f>SUM(H20:H27)</f>
        <v>6100</v>
      </c>
      <c r="I19" s="71">
        <v>0.11790857253310139</v>
      </c>
      <c r="J19" s="169">
        <v>287248</v>
      </c>
      <c r="K19" s="69">
        <v>0.26657609048708825</v>
      </c>
      <c r="L19" s="132">
        <f>+L20+L22+L23+L25+L27</f>
        <v>978246</v>
      </c>
      <c r="M19" s="82">
        <v>0.017074141505338567</v>
      </c>
      <c r="N19" s="109">
        <v>596670.5013400005</v>
      </c>
      <c r="O19" s="70">
        <v>0.4810982672762796</v>
      </c>
      <c r="P19" s="58">
        <f>SUM(P20:P27)</f>
        <v>27410</v>
      </c>
      <c r="Q19" s="71">
        <v>0.22634747351296894</v>
      </c>
      <c r="R19" s="58">
        <v>8697</v>
      </c>
      <c r="S19" s="133">
        <v>0.07667081008172225</v>
      </c>
      <c r="T19" s="58">
        <f>SUM(T20:T27)</f>
        <v>6550.866399999999</v>
      </c>
      <c r="U19" s="71">
        <v>0.05268626887033074</v>
      </c>
      <c r="V19" s="32"/>
      <c r="W19" s="8"/>
      <c r="X19" s="17"/>
      <c r="Y19" s="17"/>
    </row>
    <row r="20" spans="1:25" ht="15.75">
      <c r="A20" s="2" t="s">
        <v>17</v>
      </c>
      <c r="B20" s="125">
        <v>13859</v>
      </c>
      <c r="C20" s="134">
        <v>0.12118661350302935</v>
      </c>
      <c r="D20" s="58">
        <v>34786</v>
      </c>
      <c r="E20" s="71">
        <v>0.11855724563837075</v>
      </c>
      <c r="F20" s="109">
        <v>16052</v>
      </c>
      <c r="G20" s="135">
        <v>0.020681009725949565</v>
      </c>
      <c r="H20" s="56">
        <v>990</v>
      </c>
      <c r="I20" s="71">
        <v>0.01913598144389678</v>
      </c>
      <c r="J20" s="171">
        <v>230663</v>
      </c>
      <c r="K20" s="136">
        <v>0.2140632511280261</v>
      </c>
      <c r="L20" s="132">
        <v>136556</v>
      </c>
      <c r="M20" s="82">
        <v>0.0023834255058574364</v>
      </c>
      <c r="N20" s="109">
        <v>74119.84438000004</v>
      </c>
      <c r="O20" s="137">
        <v>0.05976318356936167</v>
      </c>
      <c r="P20" s="58">
        <v>12640</v>
      </c>
      <c r="Q20" s="71">
        <v>0.10437913408259494</v>
      </c>
      <c r="R20" s="58">
        <v>3100</v>
      </c>
      <c r="S20" s="133">
        <v>0.0273289078134229</v>
      </c>
      <c r="T20" s="58">
        <v>6016.05733</v>
      </c>
      <c r="U20" s="71">
        <v>0.0483849913391157</v>
      </c>
      <c r="V20" s="32"/>
      <c r="W20" s="8"/>
      <c r="X20" s="17"/>
      <c r="Y20" s="17"/>
    </row>
    <row r="21" spans="1:25" ht="15.75">
      <c r="A21" s="2" t="s">
        <v>18</v>
      </c>
      <c r="B21" s="125">
        <v>1078</v>
      </c>
      <c r="C21" s="134">
        <v>0.009426305603309447</v>
      </c>
      <c r="D21" s="58">
        <v>412</v>
      </c>
      <c r="E21" s="71">
        <v>0.0014041736676539053</v>
      </c>
      <c r="F21" s="109">
        <v>7196</v>
      </c>
      <c r="G21" s="135">
        <v>0.009271152877394285</v>
      </c>
      <c r="H21" s="56">
        <v>262</v>
      </c>
      <c r="I21" s="71">
        <v>0.005064269836667633</v>
      </c>
      <c r="J21" s="171">
        <v>0</v>
      </c>
      <c r="K21" s="136">
        <v>0</v>
      </c>
      <c r="L21" s="58">
        <v>0</v>
      </c>
      <c r="M21" s="82">
        <v>0</v>
      </c>
      <c r="N21" s="109">
        <v>2382.69119</v>
      </c>
      <c r="O21" s="137">
        <v>0.0019211752556713981</v>
      </c>
      <c r="P21" s="58">
        <v>898</v>
      </c>
      <c r="Q21" s="71">
        <v>0.007415542911880559</v>
      </c>
      <c r="R21" s="58">
        <v>411</v>
      </c>
      <c r="S21" s="133">
        <v>0.0036232842294570363</v>
      </c>
      <c r="T21" s="58">
        <v>10.07143</v>
      </c>
      <c r="U21" s="71">
        <v>8.100089919231372E-05</v>
      </c>
      <c r="V21" s="32"/>
      <c r="W21" s="8"/>
      <c r="X21" s="17"/>
      <c r="Y21" s="17"/>
    </row>
    <row r="22" spans="1:25" ht="15.75">
      <c r="A22" s="2" t="s">
        <v>19</v>
      </c>
      <c r="B22" s="125">
        <v>193</v>
      </c>
      <c r="C22" s="134">
        <v>0.0016876409846370347</v>
      </c>
      <c r="D22" s="58">
        <v>11926</v>
      </c>
      <c r="E22" s="71">
        <v>0.040646056214661344</v>
      </c>
      <c r="F22" s="109">
        <v>33790</v>
      </c>
      <c r="G22" s="135">
        <v>0.0435342211961024</v>
      </c>
      <c r="H22" s="56">
        <v>377</v>
      </c>
      <c r="I22" s="71">
        <v>0.007287136368029381</v>
      </c>
      <c r="J22" s="171">
        <v>0</v>
      </c>
      <c r="K22" s="136">
        <v>0</v>
      </c>
      <c r="L22" s="138">
        <v>44093</v>
      </c>
      <c r="M22" s="82">
        <v>0.0007695918218882505</v>
      </c>
      <c r="N22" s="109">
        <v>2589.6429100000005</v>
      </c>
      <c r="O22" s="137">
        <v>0.0020880414132545956</v>
      </c>
      <c r="P22" s="58">
        <v>1462</v>
      </c>
      <c r="Q22" s="71">
        <v>0.012072966299743181</v>
      </c>
      <c r="R22" s="58">
        <v>389</v>
      </c>
      <c r="S22" s="133">
        <v>0.0034293371417488737</v>
      </c>
      <c r="T22" s="58">
        <v>112.33361000000002</v>
      </c>
      <c r="U22" s="71">
        <v>0.00090345893478073</v>
      </c>
      <c r="V22" s="32"/>
      <c r="W22" s="8"/>
      <c r="X22" s="17"/>
      <c r="Y22" s="17"/>
    </row>
    <row r="23" spans="1:25" ht="15.75">
      <c r="A23" s="2" t="s">
        <v>20</v>
      </c>
      <c r="B23" s="125">
        <v>72</v>
      </c>
      <c r="C23" s="134">
        <v>0.0006295862740614845</v>
      </c>
      <c r="D23" s="58">
        <v>7370</v>
      </c>
      <c r="E23" s="71">
        <v>0.025118349346139032</v>
      </c>
      <c r="F23" s="109">
        <v>18611</v>
      </c>
      <c r="G23" s="135">
        <v>0.023977963618841726</v>
      </c>
      <c r="H23" s="56">
        <v>188</v>
      </c>
      <c r="I23" s="71">
        <v>0.003633903546921813</v>
      </c>
      <c r="J23" s="171">
        <v>0</v>
      </c>
      <c r="K23" s="136">
        <v>0</v>
      </c>
      <c r="L23" s="138">
        <v>72522</v>
      </c>
      <c r="M23" s="82">
        <v>0.0012657868166597805</v>
      </c>
      <c r="N23" s="109">
        <v>20247.174090000004</v>
      </c>
      <c r="O23" s="137">
        <v>0.016325392909594408</v>
      </c>
      <c r="P23" s="58">
        <v>1250</v>
      </c>
      <c r="Q23" s="71">
        <v>0.010322303607851557</v>
      </c>
      <c r="R23" s="58">
        <v>1287</v>
      </c>
      <c r="S23" s="133">
        <v>0.011345904630927509</v>
      </c>
      <c r="T23" s="58">
        <v>117.44176000000002</v>
      </c>
      <c r="U23" s="71">
        <v>0.0009445419531017845</v>
      </c>
      <c r="V23" s="32"/>
      <c r="W23" s="8"/>
      <c r="X23" s="17"/>
      <c r="Y23" s="17"/>
    </row>
    <row r="24" spans="1:25" ht="15.75">
      <c r="A24" s="2" t="s">
        <v>21</v>
      </c>
      <c r="B24" s="125">
        <v>0</v>
      </c>
      <c r="C24" s="134">
        <v>0</v>
      </c>
      <c r="D24" s="58">
        <v>2970</v>
      </c>
      <c r="E24" s="71">
        <v>0.01012231988575752</v>
      </c>
      <c r="F24" s="109">
        <v>21418</v>
      </c>
      <c r="G24" s="135">
        <v>0.027594434731521792</v>
      </c>
      <c r="H24" s="56">
        <v>9</v>
      </c>
      <c r="I24" s="71">
        <v>0.00017396346767178892</v>
      </c>
      <c r="J24" s="171">
        <v>0</v>
      </c>
      <c r="K24" s="136">
        <v>0</v>
      </c>
      <c r="L24" s="58">
        <v>0</v>
      </c>
      <c r="M24" s="82">
        <v>0</v>
      </c>
      <c r="N24" s="109">
        <v>2859.53844</v>
      </c>
      <c r="O24" s="137">
        <v>0.0023056594646531556</v>
      </c>
      <c r="P24" s="58">
        <v>649</v>
      </c>
      <c r="Q24" s="71">
        <v>0.005359340033196529</v>
      </c>
      <c r="R24" s="58">
        <v>132</v>
      </c>
      <c r="S24" s="133">
        <v>0.0011636825262489753</v>
      </c>
      <c r="T24" s="58">
        <v>33.818670000000004</v>
      </c>
      <c r="U24" s="71">
        <v>0.0002719914331418801</v>
      </c>
      <c r="V24" s="32"/>
      <c r="W24" s="8"/>
      <c r="X24" s="17"/>
      <c r="Y24" s="17"/>
    </row>
    <row r="25" spans="1:25" ht="15.75">
      <c r="A25" s="2" t="s">
        <v>22</v>
      </c>
      <c r="B25" s="125">
        <v>1943</v>
      </c>
      <c r="C25" s="134">
        <v>0.01699008514585367</v>
      </c>
      <c r="D25" s="58">
        <v>14200</v>
      </c>
      <c r="E25" s="71">
        <v>0.048396276894867606</v>
      </c>
      <c r="F25" s="109">
        <v>20395</v>
      </c>
      <c r="G25" s="135">
        <v>0.02627642619989667</v>
      </c>
      <c r="H25" s="56">
        <v>1371</v>
      </c>
      <c r="I25" s="71">
        <v>0.026500434908669178</v>
      </c>
      <c r="J25" s="171">
        <v>16507</v>
      </c>
      <c r="K25" s="136">
        <v>0.015319067585049733</v>
      </c>
      <c r="L25" s="132">
        <v>100381</v>
      </c>
      <c r="M25" s="82">
        <v>0.001752033127094198</v>
      </c>
      <c r="N25" s="109">
        <v>22489.503040000007</v>
      </c>
      <c r="O25" s="137">
        <v>0.018133393422583938</v>
      </c>
      <c r="P25" s="58">
        <v>3440</v>
      </c>
      <c r="Q25" s="71">
        <v>0.028406979528807486</v>
      </c>
      <c r="R25" s="58">
        <v>0</v>
      </c>
      <c r="S25" s="133">
        <v>0</v>
      </c>
      <c r="T25" s="58">
        <v>261.1436</v>
      </c>
      <c r="U25" s="71">
        <v>0.002100284310998329</v>
      </c>
      <c r="V25" s="32"/>
      <c r="W25" s="8"/>
      <c r="X25" s="17"/>
      <c r="Y25" s="17"/>
    </row>
    <row r="26" spans="1:25" ht="15.75">
      <c r="A26" s="2" t="s">
        <v>23</v>
      </c>
      <c r="B26" s="125">
        <v>1838</v>
      </c>
      <c r="C26" s="134">
        <v>0.016071938496180674</v>
      </c>
      <c r="D26" s="58">
        <v>10206</v>
      </c>
      <c r="E26" s="71">
        <v>0.03478397197105766</v>
      </c>
      <c r="F26" s="109">
        <v>704</v>
      </c>
      <c r="G26" s="135">
        <v>0.0009070166239140601</v>
      </c>
      <c r="H26" s="56">
        <v>501</v>
      </c>
      <c r="I26" s="71">
        <v>0.009683966367062917</v>
      </c>
      <c r="J26" s="171">
        <v>1299</v>
      </c>
      <c r="K26" s="136">
        <v>0.001205516980249567</v>
      </c>
      <c r="L26" s="58">
        <v>0</v>
      </c>
      <c r="M26" s="82">
        <v>0</v>
      </c>
      <c r="N26" s="109">
        <v>7868.885909999999</v>
      </c>
      <c r="O26" s="137">
        <v>0.006344720190111296</v>
      </c>
      <c r="P26" s="58">
        <v>473</v>
      </c>
      <c r="Q26" s="71">
        <v>0.003905959685211029</v>
      </c>
      <c r="R26" s="58">
        <v>1360</v>
      </c>
      <c r="S26" s="133">
        <v>0.011989456331050048</v>
      </c>
      <c r="T26" s="58">
        <v>0</v>
      </c>
      <c r="U26" s="71">
        <v>0</v>
      </c>
      <c r="V26" s="32"/>
      <c r="W26" s="31"/>
      <c r="X26" s="17"/>
      <c r="Y26" s="17"/>
    </row>
    <row r="27" spans="1:25" ht="15.75">
      <c r="A27" s="2" t="s">
        <v>24</v>
      </c>
      <c r="B27" s="125">
        <v>4270</v>
      </c>
      <c r="C27" s="134">
        <v>0.03733796375336859</v>
      </c>
      <c r="D27" s="58">
        <v>1658</v>
      </c>
      <c r="E27" s="71">
        <v>0.0056507765557528514</v>
      </c>
      <c r="F27" s="109">
        <v>2052</v>
      </c>
      <c r="G27" s="135">
        <v>0.0026437473185676867</v>
      </c>
      <c r="H27" s="56">
        <v>2402</v>
      </c>
      <c r="I27" s="71">
        <v>0.04642891659418189</v>
      </c>
      <c r="J27" s="171">
        <v>38779</v>
      </c>
      <c r="K27" s="136">
        <v>0.035988254793762865</v>
      </c>
      <c r="L27" s="132">
        <v>624694</v>
      </c>
      <c r="M27" s="82">
        <v>0.010903304233838904</v>
      </c>
      <c r="N27" s="109">
        <v>464113.22138000047</v>
      </c>
      <c r="O27" s="137">
        <v>0.37421670105104915</v>
      </c>
      <c r="P27" s="58">
        <v>6598</v>
      </c>
      <c r="Q27" s="71">
        <v>0.05448524736368366</v>
      </c>
      <c r="R27" s="58">
        <v>2018</v>
      </c>
      <c r="S27" s="133">
        <v>0.01779023740886691</v>
      </c>
      <c r="T27" s="58">
        <v>0</v>
      </c>
      <c r="U27" s="71">
        <v>0</v>
      </c>
      <c r="V27" s="32"/>
      <c r="W27" s="8"/>
      <c r="X27" s="17"/>
      <c r="Y27" s="17"/>
    </row>
    <row r="28" spans="1:25" ht="15.75">
      <c r="A28" s="2" t="s">
        <v>25</v>
      </c>
      <c r="B28" s="125">
        <v>16</v>
      </c>
      <c r="C28" s="134">
        <v>0.0001399080609025521</v>
      </c>
      <c r="D28" s="58">
        <v>1536</v>
      </c>
      <c r="E28" s="71">
        <v>0.005234977557078637</v>
      </c>
      <c r="F28" s="109">
        <v>15419</v>
      </c>
      <c r="G28" s="67">
        <v>0.019865467789958655</v>
      </c>
      <c r="H28" s="56">
        <v>5</v>
      </c>
      <c r="I28" s="71">
        <v>9.664637092877162E-05</v>
      </c>
      <c r="J28" s="169">
        <v>5084</v>
      </c>
      <c r="K28" s="69">
        <v>0.004718128042793533</v>
      </c>
      <c r="L28" s="138">
        <v>70911</v>
      </c>
      <c r="M28" s="82">
        <v>0.00123766869303331</v>
      </c>
      <c r="N28" s="109">
        <v>1758.4592000000002</v>
      </c>
      <c r="O28" s="70">
        <v>0.0014178540288083755</v>
      </c>
      <c r="P28" s="58">
        <v>2666</v>
      </c>
      <c r="Q28" s="71">
        <v>0.0220154091348258</v>
      </c>
      <c r="R28" s="58">
        <v>821</v>
      </c>
      <c r="S28" s="133">
        <v>0.007237752682200066</v>
      </c>
      <c r="T28" s="58">
        <v>973.96505</v>
      </c>
      <c r="U28" s="71">
        <v>0.007833251567243857</v>
      </c>
      <c r="V28" s="32"/>
      <c r="W28" s="8"/>
      <c r="X28" s="17"/>
      <c r="Y28" s="17"/>
    </row>
    <row r="29" spans="1:25" ht="15.75">
      <c r="A29" s="2" t="s">
        <v>26</v>
      </c>
      <c r="B29" s="125">
        <v>27766</v>
      </c>
      <c r="C29" s="66"/>
      <c r="D29" s="58">
        <v>101099</v>
      </c>
      <c r="E29" s="71">
        <v>0.34456445054888873</v>
      </c>
      <c r="F29" s="109">
        <v>379686</v>
      </c>
      <c r="G29" s="67">
        <v>0.489178286743514</v>
      </c>
      <c r="H29" s="56">
        <f>SUM(H30:H36)</f>
        <v>23704</v>
      </c>
      <c r="I29" s="71">
        <v>0.45818111529912053</v>
      </c>
      <c r="J29" s="169">
        <v>430765</v>
      </c>
      <c r="K29" s="69">
        <v>0.3997648360255618</v>
      </c>
      <c r="L29" s="139">
        <f>+L30+L31+L32+L35+L36</f>
        <v>6025488</v>
      </c>
      <c r="M29" s="82">
        <v>0.10516785629659563</v>
      </c>
      <c r="N29" s="109">
        <v>293610.5711100001</v>
      </c>
      <c r="O29" s="70">
        <v>0.23673960200443753</v>
      </c>
      <c r="P29" s="58">
        <f>SUM(P30:P36)</f>
        <v>17412</v>
      </c>
      <c r="Q29" s="71">
        <v>0.14378556033592904</v>
      </c>
      <c r="R29" s="58">
        <v>73718</v>
      </c>
      <c r="S29" s="133">
        <v>0.6498814278031966</v>
      </c>
      <c r="T29" s="58">
        <f>SUM(T30:T36)</f>
        <v>5518.33992</v>
      </c>
      <c r="U29" s="71">
        <v>0.04438202872569642</v>
      </c>
      <c r="V29" s="32"/>
      <c r="W29" s="8"/>
      <c r="X29" s="17"/>
      <c r="Y29" s="17"/>
    </row>
    <row r="30" spans="1:25" ht="15.75">
      <c r="A30" s="2" t="s">
        <v>27</v>
      </c>
      <c r="B30" s="125">
        <v>15269</v>
      </c>
      <c r="C30" s="134">
        <v>0.13351601137006675</v>
      </c>
      <c r="D30" s="58">
        <v>61451</v>
      </c>
      <c r="E30" s="71">
        <v>0.20943659235679643</v>
      </c>
      <c r="F30" s="109">
        <v>163035</v>
      </c>
      <c r="G30" s="135">
        <v>0.2100503626133932</v>
      </c>
      <c r="H30" s="58">
        <v>13910</v>
      </c>
      <c r="I30" s="71">
        <v>0.26887020392384264</v>
      </c>
      <c r="J30" s="171">
        <v>233431</v>
      </c>
      <c r="K30" s="136">
        <v>0.21663205097508598</v>
      </c>
      <c r="L30" s="139">
        <v>4187866</v>
      </c>
      <c r="M30" s="82">
        <v>0.07309431031601071</v>
      </c>
      <c r="N30" s="109">
        <v>0</v>
      </c>
      <c r="O30" s="137">
        <v>0</v>
      </c>
      <c r="P30" s="58">
        <v>8032</v>
      </c>
      <c r="Q30" s="71">
        <v>0.06632699406261096</v>
      </c>
      <c r="R30" s="58">
        <v>0</v>
      </c>
      <c r="S30" s="133">
        <v>0</v>
      </c>
      <c r="T30" s="58">
        <v>2130.50391</v>
      </c>
      <c r="U30" s="71">
        <v>0.017134878804970124</v>
      </c>
      <c r="V30" s="32"/>
      <c r="W30" s="8"/>
      <c r="X30" s="17"/>
      <c r="Y30" s="17"/>
    </row>
    <row r="31" spans="1:25" ht="15.75">
      <c r="A31" s="3" t="s">
        <v>28</v>
      </c>
      <c r="B31" s="125">
        <v>3575</v>
      </c>
      <c r="C31" s="134">
        <v>0.03126070735791398</v>
      </c>
      <c r="D31" s="58">
        <v>10827</v>
      </c>
      <c r="E31" s="71">
        <v>0.03690045703807969</v>
      </c>
      <c r="F31" s="140">
        <v>128</v>
      </c>
      <c r="G31" s="141">
        <v>0.00016491211343892004</v>
      </c>
      <c r="H31" s="56">
        <v>1559</v>
      </c>
      <c r="I31" s="71">
        <v>0.030134338455590992</v>
      </c>
      <c r="J31" s="172">
        <v>36456</v>
      </c>
      <c r="K31" s="142">
        <v>0.03383243035564143</v>
      </c>
      <c r="L31" s="138">
        <v>43752</v>
      </c>
      <c r="M31" s="82">
        <v>0.0007636400651181534</v>
      </c>
      <c r="N31" s="140">
        <v>0</v>
      </c>
      <c r="O31" s="143">
        <v>0</v>
      </c>
      <c r="P31" s="58">
        <v>347</v>
      </c>
      <c r="Q31" s="71">
        <v>0.002865471481539592</v>
      </c>
      <c r="R31" s="58">
        <v>48118</v>
      </c>
      <c r="S31" s="133">
        <v>0.42419754392460746</v>
      </c>
      <c r="T31" s="58">
        <v>2054.2153900000003</v>
      </c>
      <c r="U31" s="71">
        <v>0.016521317600846103</v>
      </c>
      <c r="V31" s="32"/>
      <c r="W31" s="9"/>
      <c r="X31" s="17"/>
      <c r="Y31" s="17"/>
    </row>
    <row r="32" spans="1:25" ht="15.75">
      <c r="A32" s="2" t="s">
        <v>29</v>
      </c>
      <c r="B32" s="125">
        <v>3863</v>
      </c>
      <c r="C32" s="134">
        <v>0.03377905245415992</v>
      </c>
      <c r="D32" s="58">
        <v>18753</v>
      </c>
      <c r="E32" s="71">
        <v>0.06391375919784875</v>
      </c>
      <c r="F32" s="109">
        <v>204141</v>
      </c>
      <c r="G32" s="135">
        <v>0.26301034179323884</v>
      </c>
      <c r="H32" s="58">
        <v>7246</v>
      </c>
      <c r="I32" s="71">
        <v>0.14005992074997584</v>
      </c>
      <c r="J32" s="171">
        <v>141977</v>
      </c>
      <c r="K32" s="136">
        <v>0.13175957221315843</v>
      </c>
      <c r="L32" s="132">
        <v>173354</v>
      </c>
      <c r="M32" s="82">
        <v>0.0030256916220628167</v>
      </c>
      <c r="N32" s="109">
        <v>93481.9971299996</v>
      </c>
      <c r="O32" s="137">
        <v>0.07537497955700247</v>
      </c>
      <c r="P32" s="58">
        <v>6950</v>
      </c>
      <c r="Q32" s="71">
        <v>0.05739200805965466</v>
      </c>
      <c r="R32" s="58">
        <v>24737</v>
      </c>
      <c r="S32" s="133">
        <v>0.21807586857440076</v>
      </c>
      <c r="T32" s="58">
        <v>1145.4821499999994</v>
      </c>
      <c r="U32" s="71">
        <v>0.009212702084882162</v>
      </c>
      <c r="V32" s="32"/>
      <c r="W32" s="8"/>
      <c r="X32" s="17"/>
      <c r="Y32" s="17"/>
    </row>
    <row r="33" spans="1:25" ht="15.75">
      <c r="A33" s="2" t="s">
        <v>30</v>
      </c>
      <c r="B33" s="125">
        <v>800</v>
      </c>
      <c r="C33" s="134">
        <v>0.006995403045127605</v>
      </c>
      <c r="D33" s="58">
        <v>4563</v>
      </c>
      <c r="E33" s="71">
        <v>0.015551564188118374</v>
      </c>
      <c r="F33" s="109">
        <v>2713</v>
      </c>
      <c r="G33" s="135">
        <v>0.0034953637793733597</v>
      </c>
      <c r="H33" s="56">
        <v>698</v>
      </c>
      <c r="I33" s="71">
        <v>0.013491833381656519</v>
      </c>
      <c r="J33" s="171">
        <v>0</v>
      </c>
      <c r="K33" s="136">
        <v>0</v>
      </c>
      <c r="L33" s="58">
        <v>0</v>
      </c>
      <c r="M33" s="82">
        <v>0</v>
      </c>
      <c r="N33" s="109">
        <v>0</v>
      </c>
      <c r="O33" s="137">
        <v>0</v>
      </c>
      <c r="P33" s="58">
        <v>706</v>
      </c>
      <c r="Q33" s="71">
        <v>0.005830037077714559</v>
      </c>
      <c r="R33" s="58">
        <v>863</v>
      </c>
      <c r="S33" s="133">
        <v>0.007608015304188375</v>
      </c>
      <c r="T33" s="58">
        <v>81.76062999999999</v>
      </c>
      <c r="U33" s="71">
        <v>0.0006575714221843434</v>
      </c>
      <c r="V33" s="32"/>
      <c r="W33" s="8"/>
      <c r="X33" s="17"/>
      <c r="Y33" s="17"/>
    </row>
    <row r="34" spans="1:25" ht="15.75">
      <c r="A34" s="2" t="s">
        <v>31</v>
      </c>
      <c r="B34" s="125">
        <v>4199</v>
      </c>
      <c r="C34" s="134">
        <v>0.03671712173311352</v>
      </c>
      <c r="D34" s="58">
        <v>1199</v>
      </c>
      <c r="E34" s="71">
        <v>0.004086418027953963</v>
      </c>
      <c r="F34" s="109">
        <v>6045</v>
      </c>
      <c r="G34" s="135">
        <v>0.007788232232330247</v>
      </c>
      <c r="H34" s="56">
        <v>159</v>
      </c>
      <c r="I34" s="71">
        <v>0.0030733545955349377</v>
      </c>
      <c r="J34" s="171">
        <v>5911</v>
      </c>
      <c r="K34" s="136">
        <v>0.005485612679180286</v>
      </c>
      <c r="L34" s="58">
        <v>0</v>
      </c>
      <c r="M34" s="82">
        <v>0</v>
      </c>
      <c r="N34" s="109">
        <v>10471.220349999996</v>
      </c>
      <c r="O34" s="137">
        <v>0.008442994844456863</v>
      </c>
      <c r="P34" s="58">
        <v>0</v>
      </c>
      <c r="Q34" s="71">
        <v>0</v>
      </c>
      <c r="R34" s="58">
        <v>0</v>
      </c>
      <c r="S34" s="133">
        <v>0</v>
      </c>
      <c r="T34" s="58">
        <v>14.609110000000001</v>
      </c>
      <c r="U34" s="71">
        <v>0.00011749583191259063</v>
      </c>
      <c r="V34" s="32"/>
      <c r="W34" s="8"/>
      <c r="X34" s="17"/>
      <c r="Y34" s="17"/>
    </row>
    <row r="35" spans="1:25" ht="15.75">
      <c r="A35" s="2" t="s">
        <v>32</v>
      </c>
      <c r="B35" s="125">
        <v>0</v>
      </c>
      <c r="C35" s="134">
        <v>0</v>
      </c>
      <c r="D35" s="58">
        <v>54</v>
      </c>
      <c r="E35" s="71">
        <v>0.00018404217974104584</v>
      </c>
      <c r="F35" s="109">
        <v>0</v>
      </c>
      <c r="G35" s="135">
        <v>0</v>
      </c>
      <c r="H35" s="56">
        <v>0</v>
      </c>
      <c r="I35" s="71">
        <v>0</v>
      </c>
      <c r="J35" s="171">
        <v>293</v>
      </c>
      <c r="K35" s="136">
        <v>0.0002719141456606029</v>
      </c>
      <c r="L35" s="132">
        <v>687775</v>
      </c>
      <c r="M35" s="82">
        <v>0.012004309420978194</v>
      </c>
      <c r="N35" s="109">
        <v>0</v>
      </c>
      <c r="O35" s="137">
        <v>0</v>
      </c>
      <c r="P35" s="58">
        <v>0</v>
      </c>
      <c r="Q35" s="71">
        <v>0</v>
      </c>
      <c r="R35" s="58">
        <v>0</v>
      </c>
      <c r="S35" s="133">
        <v>0</v>
      </c>
      <c r="T35" s="58">
        <v>0</v>
      </c>
      <c r="U35" s="71">
        <v>0</v>
      </c>
      <c r="V35" s="32"/>
      <c r="W35" s="8"/>
      <c r="X35" s="17"/>
      <c r="Y35" s="17"/>
    </row>
    <row r="36" spans="1:25" ht="15.75">
      <c r="A36" s="2" t="s">
        <v>33</v>
      </c>
      <c r="B36" s="125">
        <v>60</v>
      </c>
      <c r="C36" s="134">
        <v>0.0005246552283845703</v>
      </c>
      <c r="D36" s="58">
        <v>4252</v>
      </c>
      <c r="E36" s="71">
        <v>0.014491617560350499</v>
      </c>
      <c r="F36" s="109">
        <v>3624</v>
      </c>
      <c r="G36" s="135">
        <v>0.004669074211739423</v>
      </c>
      <c r="H36" s="56">
        <v>132</v>
      </c>
      <c r="I36" s="71">
        <v>0.002551464192519571</v>
      </c>
      <c r="J36" s="171">
        <v>12697</v>
      </c>
      <c r="K36" s="136">
        <v>0.011783255656835068</v>
      </c>
      <c r="L36" s="132">
        <v>932741</v>
      </c>
      <c r="M36" s="82">
        <v>0.01627990487242575</v>
      </c>
      <c r="N36" s="109">
        <v>189657.3536300005</v>
      </c>
      <c r="O36" s="137">
        <v>0.1529216276029782</v>
      </c>
      <c r="P36" s="58">
        <v>1377</v>
      </c>
      <c r="Q36" s="71">
        <v>0.011371049654409274</v>
      </c>
      <c r="R36" s="58">
        <v>0</v>
      </c>
      <c r="S36" s="133">
        <v>0</v>
      </c>
      <c r="T36" s="58">
        <v>91.76872999999999</v>
      </c>
      <c r="U36" s="71">
        <v>0.0007380629809010891</v>
      </c>
      <c r="V36" s="32"/>
      <c r="W36" s="8"/>
      <c r="X36" s="17"/>
      <c r="Y36" s="17"/>
    </row>
    <row r="37" spans="1:25" ht="15.75">
      <c r="A37" s="2" t="s">
        <v>34</v>
      </c>
      <c r="B37" s="125">
        <v>46096</v>
      </c>
      <c r="C37" s="66"/>
      <c r="D37" s="58">
        <v>99261</v>
      </c>
      <c r="E37" s="71">
        <v>0.33830020006066575</v>
      </c>
      <c r="F37" s="109">
        <v>224373</v>
      </c>
      <c r="G37" s="135">
        <v>0.28907676272367816</v>
      </c>
      <c r="H37" s="56">
        <f>SUM(H38:H39)</f>
        <v>21774</v>
      </c>
      <c r="I37" s="71">
        <v>0.4208756161206147</v>
      </c>
      <c r="J37" s="169">
        <v>312398</v>
      </c>
      <c r="K37" s="69">
        <v>0.28991616135181236</v>
      </c>
      <c r="L37" s="139">
        <f>+L38+L39</f>
        <v>9368586</v>
      </c>
      <c r="M37" s="82">
        <v>0.16351772771770479</v>
      </c>
      <c r="N37" s="109">
        <v>322957.507076113</v>
      </c>
      <c r="O37" s="70">
        <v>0.2604021762584974</v>
      </c>
      <c r="P37" s="58">
        <f>SUM(P38:P39)</f>
        <v>27172</v>
      </c>
      <c r="Q37" s="71">
        <v>0.224382106906034</v>
      </c>
      <c r="R37" s="58">
        <v>22526</v>
      </c>
      <c r="S37" s="133">
        <v>0.1985841862597304</v>
      </c>
      <c r="T37" s="58">
        <f>SUM(T38:T39)</f>
        <v>4504.4008300000005</v>
      </c>
      <c r="U37" s="71">
        <v>0.03622728029213373</v>
      </c>
      <c r="V37" s="32"/>
      <c r="W37" s="8"/>
      <c r="X37" s="17"/>
      <c r="Y37" s="17"/>
    </row>
    <row r="38" spans="1:25" ht="15.75">
      <c r="A38" s="2" t="s">
        <v>35</v>
      </c>
      <c r="B38" s="125">
        <v>4412</v>
      </c>
      <c r="C38" s="134">
        <v>0.03857964779387874</v>
      </c>
      <c r="D38" s="58">
        <v>6321</v>
      </c>
      <c r="E38" s="71">
        <v>0.02154315959524353</v>
      </c>
      <c r="F38" s="109">
        <v>0</v>
      </c>
      <c r="G38" s="135">
        <v>0</v>
      </c>
      <c r="H38" s="56">
        <v>1110</v>
      </c>
      <c r="I38" s="71">
        <v>0.0214554943461873</v>
      </c>
      <c r="J38" s="171">
        <v>24297</v>
      </c>
      <c r="K38" s="136">
        <v>0.022548457328039825</v>
      </c>
      <c r="L38" s="132">
        <v>332123</v>
      </c>
      <c r="M38" s="82">
        <v>0.005796819101920745</v>
      </c>
      <c r="N38" s="109">
        <v>187318.11762999973</v>
      </c>
      <c r="O38" s="137">
        <v>0.15103549047398784</v>
      </c>
      <c r="P38" s="58">
        <v>1240</v>
      </c>
      <c r="Q38" s="71">
        <v>0.010239725178988744</v>
      </c>
      <c r="R38" s="58">
        <v>1361</v>
      </c>
      <c r="S38" s="133">
        <v>0.011998272107764054</v>
      </c>
      <c r="T38" s="58">
        <v>52.479800000000004</v>
      </c>
      <c r="U38" s="71">
        <v>0.0004220762085853535</v>
      </c>
      <c r="V38" s="32"/>
      <c r="W38" s="8"/>
      <c r="X38" s="17"/>
      <c r="Y38" s="17"/>
    </row>
    <row r="39" spans="1:25" ht="15.75">
      <c r="A39" s="2" t="s">
        <v>36</v>
      </c>
      <c r="B39" s="125">
        <v>41684</v>
      </c>
      <c r="C39" s="134">
        <v>0.36449547566637386</v>
      </c>
      <c r="D39" s="58">
        <v>92940</v>
      </c>
      <c r="E39" s="71">
        <v>0.31675704046542225</v>
      </c>
      <c r="F39" s="109">
        <v>224373</v>
      </c>
      <c r="G39" s="135">
        <v>0.28907676272367816</v>
      </c>
      <c r="H39" s="56">
        <v>20664</v>
      </c>
      <c r="I39" s="71">
        <v>0.3994201217744274</v>
      </c>
      <c r="J39" s="171">
        <v>288101</v>
      </c>
      <c r="K39" s="136">
        <v>0.2673677040237725</v>
      </c>
      <c r="L39" s="139">
        <v>9036463</v>
      </c>
      <c r="M39" s="82">
        <v>0.15772090861578406</v>
      </c>
      <c r="N39" s="109">
        <v>135639.38944611332</v>
      </c>
      <c r="O39" s="137">
        <v>0.10936668578450953</v>
      </c>
      <c r="P39" s="58">
        <v>25932</v>
      </c>
      <c r="Q39" s="71">
        <v>0.21414238172704525</v>
      </c>
      <c r="R39" s="58">
        <v>21165</v>
      </c>
      <c r="S39" s="133">
        <v>0.18658591415196635</v>
      </c>
      <c r="T39" s="58">
        <v>4451.92103</v>
      </c>
      <c r="U39" s="71">
        <v>0.03580520408354837</v>
      </c>
      <c r="V39" s="32"/>
      <c r="W39" s="8"/>
      <c r="X39" s="17"/>
      <c r="Y39" s="17"/>
    </row>
    <row r="40" spans="1:25" ht="15.75">
      <c r="A40" s="2" t="s">
        <v>37</v>
      </c>
      <c r="B40" s="125">
        <v>16799</v>
      </c>
      <c r="C40" s="66"/>
      <c r="D40" s="58">
        <v>7987</v>
      </c>
      <c r="E40" s="71">
        <v>0.02722120165910617</v>
      </c>
      <c r="F40" s="144">
        <v>0</v>
      </c>
      <c r="G40" s="71">
        <v>0</v>
      </c>
      <c r="H40" s="56">
        <f>SUM(H41:H43)</f>
        <v>105</v>
      </c>
      <c r="I40" s="71">
        <v>0.002029573789504204</v>
      </c>
      <c r="J40" s="169">
        <v>38399</v>
      </c>
      <c r="K40" s="69">
        <v>0.035635601635568226</v>
      </c>
      <c r="L40" s="101">
        <v>0</v>
      </c>
      <c r="M40" s="82">
        <v>0</v>
      </c>
      <c r="N40" s="109">
        <v>23970.112310000004</v>
      </c>
      <c r="O40" s="70">
        <v>0.019327215729385554</v>
      </c>
      <c r="P40" s="58">
        <f>SUM(P41:P43)</f>
        <v>7255</v>
      </c>
      <c r="Q40" s="71">
        <v>0.059910650139970434</v>
      </c>
      <c r="R40" s="58">
        <v>4379</v>
      </c>
      <c r="S40" s="133">
        <v>0.03860428623063835</v>
      </c>
      <c r="T40" s="58">
        <f>SUM(T41:T43)</f>
        <v>0</v>
      </c>
      <c r="U40" s="71">
        <v>0</v>
      </c>
      <c r="V40" s="32"/>
      <c r="W40" s="8"/>
      <c r="X40" s="17"/>
      <c r="Y40" s="17"/>
    </row>
    <row r="41" spans="1:25" ht="15.75">
      <c r="A41" s="2" t="s">
        <v>38</v>
      </c>
      <c r="B41" s="125">
        <v>16799</v>
      </c>
      <c r="C41" s="134">
        <v>0.1468947196938733</v>
      </c>
      <c r="D41" s="58">
        <v>0</v>
      </c>
      <c r="E41" s="71">
        <v>0</v>
      </c>
      <c r="F41" s="144">
        <v>0</v>
      </c>
      <c r="G41" s="71">
        <v>0</v>
      </c>
      <c r="H41" s="56">
        <v>105</v>
      </c>
      <c r="I41" s="71">
        <v>0.002029573789504204</v>
      </c>
      <c r="J41" s="171">
        <v>81</v>
      </c>
      <c r="K41" s="136">
        <v>7.51708047730677E-05</v>
      </c>
      <c r="L41" s="101">
        <v>0</v>
      </c>
      <c r="M41" s="82">
        <v>0</v>
      </c>
      <c r="N41" s="109">
        <v>516.51374</v>
      </c>
      <c r="O41" s="137">
        <v>0.0004164674888071794</v>
      </c>
      <c r="P41" s="58">
        <v>0</v>
      </c>
      <c r="Q41" s="71">
        <v>0</v>
      </c>
      <c r="R41" s="58">
        <v>0</v>
      </c>
      <c r="S41" s="133">
        <v>0</v>
      </c>
      <c r="T41" s="145">
        <v>0</v>
      </c>
      <c r="U41" s="71">
        <v>0</v>
      </c>
      <c r="V41" s="32"/>
      <c r="W41" s="8"/>
      <c r="X41" s="17"/>
      <c r="Y41" s="17"/>
    </row>
    <row r="42" spans="1:25" ht="15.75">
      <c r="A42" s="2" t="s">
        <v>39</v>
      </c>
      <c r="B42" s="125">
        <v>0</v>
      </c>
      <c r="C42" s="134">
        <v>0</v>
      </c>
      <c r="D42" s="58">
        <v>0</v>
      </c>
      <c r="E42" s="71">
        <v>0</v>
      </c>
      <c r="F42" s="144">
        <v>0</v>
      </c>
      <c r="G42" s="71">
        <v>0</v>
      </c>
      <c r="H42" s="56">
        <v>0</v>
      </c>
      <c r="I42" s="71">
        <v>0</v>
      </c>
      <c r="J42" s="171">
        <v>566</v>
      </c>
      <c r="K42" s="136">
        <v>0.0005252675987846458</v>
      </c>
      <c r="L42" s="101">
        <v>0</v>
      </c>
      <c r="M42" s="82">
        <v>0</v>
      </c>
      <c r="N42" s="109">
        <v>4882.66345</v>
      </c>
      <c r="O42" s="137">
        <v>0.003936914796714022</v>
      </c>
      <c r="P42" s="58">
        <v>7255</v>
      </c>
      <c r="Q42" s="71">
        <v>0.059910650139970434</v>
      </c>
      <c r="R42" s="58">
        <v>2239</v>
      </c>
      <c r="S42" s="133">
        <v>0.019738524062662542</v>
      </c>
      <c r="T42" s="145">
        <v>0</v>
      </c>
      <c r="U42" s="71">
        <v>0</v>
      </c>
      <c r="V42" s="32"/>
      <c r="W42" s="8"/>
      <c r="X42" s="17"/>
      <c r="Y42" s="17"/>
    </row>
    <row r="43" spans="1:25" ht="15.75">
      <c r="A43" s="2" t="s">
        <v>40</v>
      </c>
      <c r="B43" s="125">
        <v>0</v>
      </c>
      <c r="C43" s="134">
        <v>0</v>
      </c>
      <c r="D43" s="58">
        <v>7987</v>
      </c>
      <c r="E43" s="71">
        <v>0.02722120165910617</v>
      </c>
      <c r="F43" s="144">
        <v>0</v>
      </c>
      <c r="G43" s="71">
        <v>0</v>
      </c>
      <c r="H43" s="146">
        <v>0</v>
      </c>
      <c r="I43" s="71">
        <v>0</v>
      </c>
      <c r="J43" s="171">
        <v>37752</v>
      </c>
      <c r="K43" s="136">
        <v>0.035035163232010516</v>
      </c>
      <c r="L43" s="101">
        <v>0</v>
      </c>
      <c r="M43" s="82">
        <v>0</v>
      </c>
      <c r="N43" s="109">
        <v>18570.935120000002</v>
      </c>
      <c r="O43" s="137">
        <v>0.01497383344386435</v>
      </c>
      <c r="P43" s="58">
        <v>0</v>
      </c>
      <c r="Q43" s="71">
        <v>0</v>
      </c>
      <c r="R43" s="58">
        <v>2140</v>
      </c>
      <c r="S43" s="133">
        <v>0.018865762167975808</v>
      </c>
      <c r="T43" s="145">
        <v>0</v>
      </c>
      <c r="U43" s="71">
        <v>0</v>
      </c>
      <c r="V43" s="32"/>
      <c r="W43" s="8"/>
      <c r="X43" s="17"/>
      <c r="Y43" s="17"/>
    </row>
    <row r="44" spans="1:25" ht="15.75">
      <c r="A44" s="2" t="s">
        <v>41</v>
      </c>
      <c r="B44" s="125">
        <v>431</v>
      </c>
      <c r="C44" s="134">
        <v>0.0037687733905624973</v>
      </c>
      <c r="D44" s="58">
        <v>0</v>
      </c>
      <c r="E44" s="71">
        <v>0</v>
      </c>
      <c r="F44" s="144">
        <v>36477</v>
      </c>
      <c r="G44" s="71">
        <v>0.046996087202433486</v>
      </c>
      <c r="H44" s="56">
        <v>47</v>
      </c>
      <c r="I44" s="71">
        <v>0.0009084758867304532</v>
      </c>
      <c r="J44" s="169">
        <v>3652</v>
      </c>
      <c r="K44" s="69">
        <v>0.003389182457175842</v>
      </c>
      <c r="L44" s="51">
        <v>40850777</v>
      </c>
      <c r="M44" s="82">
        <v>0.7130026057873277</v>
      </c>
      <c r="N44" s="109">
        <v>1258.68623</v>
      </c>
      <c r="O44" s="70">
        <v>0.001014884702591408</v>
      </c>
      <c r="P44" s="58">
        <v>39182</v>
      </c>
      <c r="Q44" s="71">
        <v>0.32355879997027176</v>
      </c>
      <c r="R44" s="58">
        <v>3292</v>
      </c>
      <c r="S44" s="133">
        <v>0.02902153694251232</v>
      </c>
      <c r="T44" s="56">
        <v>106789.68948999973</v>
      </c>
      <c r="U44" s="71">
        <v>0.8588711705445953</v>
      </c>
      <c r="V44" s="32"/>
      <c r="W44" s="8"/>
      <c r="X44" s="17"/>
      <c r="Y44" s="17"/>
    </row>
    <row r="45" spans="1:25" s="95" customFormat="1" ht="15.75">
      <c r="A45" s="84" t="s">
        <v>42</v>
      </c>
      <c r="B45" s="85"/>
      <c r="C45" s="86">
        <v>1.0000016095547974</v>
      </c>
      <c r="D45" s="65">
        <v>293411</v>
      </c>
      <c r="E45" s="86">
        <v>1</v>
      </c>
      <c r="F45" s="87">
        <v>776171</v>
      </c>
      <c r="G45" s="88">
        <v>1</v>
      </c>
      <c r="H45" s="65">
        <f>SUM(H46:H49)</f>
        <v>51735</v>
      </c>
      <c r="I45" s="86">
        <v>1</v>
      </c>
      <c r="J45" s="170">
        <v>1077546</v>
      </c>
      <c r="K45" s="86">
        <v>1</v>
      </c>
      <c r="L45" s="65">
        <f>+L48+L46</f>
        <v>57294</v>
      </c>
      <c r="M45" s="86">
        <v>1</v>
      </c>
      <c r="N45" s="89">
        <v>1240225.837266116</v>
      </c>
      <c r="O45" s="90">
        <v>0.9999999999999999</v>
      </c>
      <c r="P45" s="65">
        <f>SUM(P46:P49)</f>
        <v>121097</v>
      </c>
      <c r="Q45" s="86">
        <v>1</v>
      </c>
      <c r="R45" s="65">
        <v>113433</v>
      </c>
      <c r="S45" s="91">
        <v>1</v>
      </c>
      <c r="T45" s="65">
        <f>SUM(T46:T49)</f>
        <v>124337.26623999934</v>
      </c>
      <c r="U45" s="86">
        <v>1</v>
      </c>
      <c r="V45" s="92"/>
      <c r="W45" s="93"/>
      <c r="X45" s="94"/>
      <c r="Y45" s="94"/>
    </row>
    <row r="46" spans="1:25" ht="15.75">
      <c r="A46" s="2" t="s">
        <v>43</v>
      </c>
      <c r="B46" s="125">
        <v>103215</v>
      </c>
      <c r="C46" s="134">
        <v>0.9025381566285572</v>
      </c>
      <c r="D46" s="60">
        <v>248064</v>
      </c>
      <c r="E46" s="71">
        <v>0.8454488754681999</v>
      </c>
      <c r="F46" s="109">
        <v>702874</v>
      </c>
      <c r="G46" s="135">
        <v>0.9055659126661522</v>
      </c>
      <c r="H46" s="59">
        <v>46677</v>
      </c>
      <c r="I46" s="71">
        <v>0.9022325311684546</v>
      </c>
      <c r="J46" s="171">
        <v>1021157</v>
      </c>
      <c r="K46" s="147">
        <v>0</v>
      </c>
      <c r="L46" s="52">
        <v>9113</v>
      </c>
      <c r="M46" s="82">
        <v>0.15905679477781268</v>
      </c>
      <c r="N46" s="144">
        <v>1141757.9411282642</v>
      </c>
      <c r="O46" s="148">
        <v>0.9206048663242584</v>
      </c>
      <c r="P46" s="60">
        <v>83494</v>
      </c>
      <c r="Q46" s="71">
        <v>0.6894803339471663</v>
      </c>
      <c r="R46" s="60">
        <v>110564</v>
      </c>
      <c r="S46" s="133">
        <v>0.9747075366075129</v>
      </c>
      <c r="T46" s="61">
        <v>15186.052539999999</v>
      </c>
      <c r="U46" s="71">
        <v>0.12213596936165097</v>
      </c>
      <c r="V46" s="13"/>
      <c r="W46" s="8"/>
      <c r="X46" s="17"/>
      <c r="Y46" s="17"/>
    </row>
    <row r="47" spans="1:25" ht="15.75">
      <c r="A47" s="2" t="s">
        <v>44</v>
      </c>
      <c r="B47" s="125">
        <v>459</v>
      </c>
      <c r="C47" s="134">
        <v>0.004013612497141964</v>
      </c>
      <c r="D47" s="60">
        <v>11092</v>
      </c>
      <c r="E47" s="71">
        <v>0.037803626994216306</v>
      </c>
      <c r="F47" s="109">
        <v>5469</v>
      </c>
      <c r="G47" s="135">
        <v>0.007046127721855107</v>
      </c>
      <c r="H47" s="59">
        <v>68</v>
      </c>
      <c r="I47" s="71">
        <v>0.001314390644631294</v>
      </c>
      <c r="J47" s="171">
        <v>7661</v>
      </c>
      <c r="K47" s="147">
        <v>0</v>
      </c>
      <c r="L47" s="52">
        <v>0</v>
      </c>
      <c r="M47" s="82">
        <v>0</v>
      </c>
      <c r="N47" s="144">
        <v>7421.669825937499</v>
      </c>
      <c r="O47" s="148">
        <v>0.005984127731363354</v>
      </c>
      <c r="P47" s="60">
        <v>0</v>
      </c>
      <c r="Q47" s="71">
        <v>0</v>
      </c>
      <c r="R47" s="60">
        <v>2869</v>
      </c>
      <c r="S47" s="133">
        <v>0.025292463392487197</v>
      </c>
      <c r="T47" s="59">
        <v>0</v>
      </c>
      <c r="U47" s="71">
        <v>0</v>
      </c>
      <c r="V47" s="13"/>
      <c r="W47" s="8"/>
      <c r="X47" s="17"/>
      <c r="Y47" s="17"/>
    </row>
    <row r="48" spans="1:25" ht="15.75">
      <c r="A48" s="2" t="s">
        <v>45</v>
      </c>
      <c r="B48" s="125">
        <v>10456</v>
      </c>
      <c r="C48" s="134">
        <v>0.0914299177998178</v>
      </c>
      <c r="D48" s="61">
        <v>33748</v>
      </c>
      <c r="E48" s="71">
        <v>0.11501954596112621</v>
      </c>
      <c r="F48" s="109">
        <v>67828</v>
      </c>
      <c r="G48" s="135">
        <v>0.08738795961199272</v>
      </c>
      <c r="H48" s="149">
        <v>4948</v>
      </c>
      <c r="I48" s="71">
        <v>0.0956412486711124</v>
      </c>
      <c r="J48" s="171">
        <v>48728</v>
      </c>
      <c r="K48" s="147">
        <v>0</v>
      </c>
      <c r="L48" s="150">
        <v>48181</v>
      </c>
      <c r="M48" s="71">
        <v>0.8409432052221874</v>
      </c>
      <c r="N48" s="144">
        <v>88114.66855156253</v>
      </c>
      <c r="O48" s="148">
        <v>0.07104727695868483</v>
      </c>
      <c r="P48" s="61">
        <v>37603</v>
      </c>
      <c r="Q48" s="71">
        <v>0.31051966605283365</v>
      </c>
      <c r="R48" s="61">
        <v>0</v>
      </c>
      <c r="S48" s="133">
        <v>0</v>
      </c>
      <c r="T48" s="61">
        <v>108589.49770999934</v>
      </c>
      <c r="U48" s="71">
        <v>0.87334635056554</v>
      </c>
      <c r="V48" s="13"/>
      <c r="W48" s="8"/>
      <c r="X48" s="17"/>
      <c r="Y48" s="17"/>
    </row>
    <row r="49" spans="1:25" ht="15.75">
      <c r="A49" s="2" t="s">
        <v>46</v>
      </c>
      <c r="B49" s="125">
        <v>231</v>
      </c>
      <c r="C49" s="134">
        <v>0.002019922629280596</v>
      </c>
      <c r="D49" s="58">
        <v>507</v>
      </c>
      <c r="E49" s="71">
        <v>0.001727951576457597</v>
      </c>
      <c r="F49" s="109">
        <v>0</v>
      </c>
      <c r="G49" s="135">
        <v>0</v>
      </c>
      <c r="H49" s="58">
        <v>42</v>
      </c>
      <c r="I49" s="71">
        <v>0.0008118295158016817</v>
      </c>
      <c r="J49" s="171">
        <v>0</v>
      </c>
      <c r="K49" s="147">
        <v>0</v>
      </c>
      <c r="L49" s="53">
        <v>0</v>
      </c>
      <c r="M49" s="71">
        <v>0</v>
      </c>
      <c r="N49" s="144">
        <v>2931.5577603515617</v>
      </c>
      <c r="O49" s="148">
        <v>0.002363728985693221</v>
      </c>
      <c r="P49" s="58">
        <v>0</v>
      </c>
      <c r="Q49" s="71">
        <v>0</v>
      </c>
      <c r="R49" s="58">
        <v>0</v>
      </c>
      <c r="S49" s="133">
        <v>0</v>
      </c>
      <c r="T49" s="58">
        <v>561.71599</v>
      </c>
      <c r="U49" s="71">
        <v>0.004517680072809062</v>
      </c>
      <c r="V49" s="13"/>
      <c r="W49" s="8"/>
      <c r="X49" s="17"/>
      <c r="Y49" s="17"/>
    </row>
    <row r="50" spans="1:25" s="95" customFormat="1" ht="15.75">
      <c r="A50" s="84" t="s">
        <v>47</v>
      </c>
      <c r="B50" s="85"/>
      <c r="C50" s="86">
        <v>1.0000016095547974</v>
      </c>
      <c r="D50" s="65">
        <v>293411</v>
      </c>
      <c r="E50" s="86">
        <v>1</v>
      </c>
      <c r="F50" s="87">
        <v>776171</v>
      </c>
      <c r="G50" s="88">
        <v>1</v>
      </c>
      <c r="H50" s="65">
        <f>H51+H52+H53+H54+H55</f>
        <v>51735</v>
      </c>
      <c r="I50" s="86">
        <v>1</v>
      </c>
      <c r="J50" s="170">
        <v>1077546</v>
      </c>
      <c r="K50" s="86">
        <v>1</v>
      </c>
      <c r="L50" s="65">
        <f>+L51+L52+L53+L54</f>
        <v>57293.99999999999</v>
      </c>
      <c r="M50" s="86">
        <v>1</v>
      </c>
      <c r="N50" s="89">
        <v>1240225.8372661178</v>
      </c>
      <c r="O50" s="90">
        <v>1</v>
      </c>
      <c r="P50" s="65">
        <f>P51+P52+P53+P54+P55</f>
        <v>121097</v>
      </c>
      <c r="Q50" s="86">
        <v>1</v>
      </c>
      <c r="R50" s="65">
        <v>107622</v>
      </c>
      <c r="S50" s="91">
        <v>1</v>
      </c>
      <c r="T50" s="65">
        <f>T51+T52+T53+T54+T55</f>
        <v>124337.2662299999</v>
      </c>
      <c r="U50" s="86">
        <v>1</v>
      </c>
      <c r="V50" s="96"/>
      <c r="W50" s="93"/>
      <c r="X50" s="94"/>
      <c r="Y50" s="94"/>
    </row>
    <row r="51" spans="1:25" ht="15.75">
      <c r="A51" s="2" t="s">
        <v>48</v>
      </c>
      <c r="B51" s="125">
        <v>1455</v>
      </c>
      <c r="C51" s="134">
        <v>0.012722889288325831</v>
      </c>
      <c r="D51" s="58">
        <v>26712</v>
      </c>
      <c r="E51" s="71">
        <v>0.09103953157857067</v>
      </c>
      <c r="F51" s="109">
        <v>280235</v>
      </c>
      <c r="G51" s="135">
        <v>0.36104801648090434</v>
      </c>
      <c r="H51" s="151">
        <v>9227</v>
      </c>
      <c r="I51" s="71">
        <v>0.17835121291195516</v>
      </c>
      <c r="J51" s="171">
        <v>152970</v>
      </c>
      <c r="K51" s="147">
        <v>0.14196145686587858</v>
      </c>
      <c r="L51" s="58">
        <v>42224.74667673854</v>
      </c>
      <c r="M51" s="71">
        <v>0.7369837448378285</v>
      </c>
      <c r="N51" s="144">
        <v>3946.126698945316</v>
      </c>
      <c r="O51" s="148">
        <v>0.0031817807534504604</v>
      </c>
      <c r="P51" s="58">
        <v>14221</v>
      </c>
      <c r="Q51" s="71">
        <v>0.1174347836858056</v>
      </c>
      <c r="R51" s="58">
        <v>0</v>
      </c>
      <c r="S51" s="133">
        <v>0</v>
      </c>
      <c r="T51" s="58">
        <v>68465.72961999993</v>
      </c>
      <c r="U51" s="71">
        <v>0.5506452867746953</v>
      </c>
      <c r="V51" s="13"/>
      <c r="W51" s="8"/>
      <c r="X51" s="17"/>
      <c r="Y51" s="17"/>
    </row>
    <row r="52" spans="1:25" ht="15.75">
      <c r="A52" s="2" t="s">
        <v>49</v>
      </c>
      <c r="B52" s="125">
        <v>3805</v>
      </c>
      <c r="C52" s="134">
        <v>0.03327188573338817</v>
      </c>
      <c r="D52" s="58">
        <v>40828</v>
      </c>
      <c r="E52" s="71">
        <v>0.13914952063828553</v>
      </c>
      <c r="F52" s="109">
        <v>223752</v>
      </c>
      <c r="G52" s="135">
        <v>0.2882766812983221</v>
      </c>
      <c r="H52" s="151">
        <v>6742</v>
      </c>
      <c r="I52" s="71">
        <v>0.13031796656035566</v>
      </c>
      <c r="J52" s="171">
        <v>223719</v>
      </c>
      <c r="K52" s="147">
        <v>0.2076189786793325</v>
      </c>
      <c r="L52" s="58">
        <v>10616.78891829394</v>
      </c>
      <c r="M52" s="71">
        <v>0.1853036778422512</v>
      </c>
      <c r="N52" s="144">
        <v>13407.011284394526</v>
      </c>
      <c r="O52" s="148">
        <v>0.010810137058544247</v>
      </c>
      <c r="P52" s="58">
        <v>16241</v>
      </c>
      <c r="Q52" s="71">
        <v>0.13411562631609372</v>
      </c>
      <c r="R52" s="58">
        <v>4330</v>
      </c>
      <c r="S52" s="133">
        <v>0.04023340952593336</v>
      </c>
      <c r="T52" s="58">
        <v>41386.11084999998</v>
      </c>
      <c r="U52" s="71">
        <v>0.33285363354735237</v>
      </c>
      <c r="V52" s="13"/>
      <c r="W52" s="8"/>
      <c r="X52" s="17"/>
      <c r="Y52" s="17"/>
    </row>
    <row r="53" spans="1:25" ht="15.75">
      <c r="A53" s="2" t="s">
        <v>50</v>
      </c>
      <c r="B53" s="125">
        <v>19439</v>
      </c>
      <c r="C53" s="134">
        <v>0.1699795497427944</v>
      </c>
      <c r="D53" s="58">
        <v>69912</v>
      </c>
      <c r="E53" s="71">
        <v>0.23827327537140736</v>
      </c>
      <c r="F53" s="109">
        <v>187647</v>
      </c>
      <c r="G53" s="135">
        <v>0.24175986992557053</v>
      </c>
      <c r="H53" s="151">
        <v>11346</v>
      </c>
      <c r="I53" s="71">
        <v>0.21930994491156858</v>
      </c>
      <c r="J53" s="171">
        <v>275627</v>
      </c>
      <c r="K53" s="147">
        <v>0.2557914000887201</v>
      </c>
      <c r="L53" s="58">
        <v>3517.9929283896</v>
      </c>
      <c r="M53" s="71">
        <v>0.06140246672233742</v>
      </c>
      <c r="N53" s="144">
        <v>57348.008215449285</v>
      </c>
      <c r="O53" s="148">
        <v>0.046239972182698534</v>
      </c>
      <c r="P53" s="58">
        <v>20073</v>
      </c>
      <c r="Q53" s="71">
        <v>0.16575968025632346</v>
      </c>
      <c r="R53" s="58">
        <v>12856</v>
      </c>
      <c r="S53" s="133">
        <v>0.11945512999200907</v>
      </c>
      <c r="T53" s="58">
        <v>10376.251059999999</v>
      </c>
      <c r="U53" s="71">
        <v>0.0834524626012441</v>
      </c>
      <c r="V53" s="13"/>
      <c r="W53" s="8"/>
      <c r="X53" s="17"/>
      <c r="Y53" s="17"/>
    </row>
    <row r="54" spans="1:25" ht="15.75">
      <c r="A54" s="2" t="s">
        <v>51</v>
      </c>
      <c r="B54" s="125">
        <v>63111</v>
      </c>
      <c r="C54" s="134">
        <v>0.5518586019763103</v>
      </c>
      <c r="D54" s="58">
        <v>141815</v>
      </c>
      <c r="E54" s="71">
        <v>0.48333225407363734</v>
      </c>
      <c r="F54" s="109">
        <v>84537</v>
      </c>
      <c r="G54" s="135">
        <v>0.108915432295203</v>
      </c>
      <c r="H54" s="58">
        <v>24323</v>
      </c>
      <c r="I54" s="71">
        <v>0.47014593602010246</v>
      </c>
      <c r="J54" s="171">
        <v>260738</v>
      </c>
      <c r="K54" s="147">
        <v>0.24197389252987808</v>
      </c>
      <c r="L54" s="58">
        <v>934.4714765779125</v>
      </c>
      <c r="M54" s="71">
        <v>0.016310110597582864</v>
      </c>
      <c r="N54" s="144">
        <v>390350.5216098641</v>
      </c>
      <c r="O54" s="148">
        <v>0.31474148488176173</v>
      </c>
      <c r="P54" s="58">
        <v>46510</v>
      </c>
      <c r="Q54" s="71">
        <v>0.38407227264094074</v>
      </c>
      <c r="R54" s="58">
        <v>83300</v>
      </c>
      <c r="S54" s="133">
        <v>0.7740053148984408</v>
      </c>
      <c r="T54" s="58">
        <v>4099.77078</v>
      </c>
      <c r="U54" s="71">
        <v>0.03297298472379324</v>
      </c>
      <c r="V54" s="13"/>
      <c r="W54" s="8"/>
      <c r="X54" s="17"/>
      <c r="Y54" s="17"/>
    </row>
    <row r="55" spans="1:25" ht="15.75">
      <c r="A55" s="2" t="s">
        <v>52</v>
      </c>
      <c r="B55" s="125">
        <v>26551</v>
      </c>
      <c r="C55" s="134">
        <v>0.2321686828139788</v>
      </c>
      <c r="D55" s="58">
        <v>14144</v>
      </c>
      <c r="E55" s="71">
        <v>0.04820541833809912</v>
      </c>
      <c r="F55" s="109">
        <v>0</v>
      </c>
      <c r="G55" s="135">
        <v>0</v>
      </c>
      <c r="H55" s="58">
        <v>97</v>
      </c>
      <c r="I55" s="71">
        <v>0.0018749395960181694</v>
      </c>
      <c r="J55" s="171">
        <v>164492</v>
      </c>
      <c r="K55" s="147">
        <v>0.15265427183619076</v>
      </c>
      <c r="L55" s="101">
        <v>0</v>
      </c>
      <c r="M55" s="71">
        <v>0</v>
      </c>
      <c r="N55" s="144">
        <v>775174.1694574646</v>
      </c>
      <c r="O55" s="148">
        <v>0.625026625123545</v>
      </c>
      <c r="P55" s="58">
        <v>24052</v>
      </c>
      <c r="Q55" s="71">
        <v>0.19861763710083652</v>
      </c>
      <c r="R55" s="58">
        <v>7136</v>
      </c>
      <c r="S55" s="133">
        <v>0.06630614558361674</v>
      </c>
      <c r="T55" s="58">
        <v>9.40392</v>
      </c>
      <c r="U55" s="71">
        <v>7.563235291505095E-05</v>
      </c>
      <c r="V55" s="13"/>
      <c r="W55" s="8"/>
      <c r="X55" s="17"/>
      <c r="Y55" s="17"/>
    </row>
    <row r="56" spans="1:25" s="21" customFormat="1" ht="15.75">
      <c r="A56" s="38" t="s">
        <v>13</v>
      </c>
      <c r="B56" s="116"/>
      <c r="C56" s="117"/>
      <c r="D56" s="62"/>
      <c r="E56" s="152"/>
      <c r="F56" s="119"/>
      <c r="G56" s="120"/>
      <c r="H56" s="120"/>
      <c r="I56" s="153"/>
      <c r="J56" s="153"/>
      <c r="K56" s="154"/>
      <c r="L56" s="62"/>
      <c r="M56" s="152"/>
      <c r="N56" s="155"/>
      <c r="O56" s="156"/>
      <c r="P56" s="62"/>
      <c r="Q56" s="124"/>
      <c r="R56" s="62"/>
      <c r="S56" s="152"/>
      <c r="T56" s="120"/>
      <c r="U56" s="153"/>
      <c r="V56" s="19"/>
      <c r="W56" s="7"/>
      <c r="X56" s="20"/>
      <c r="Y56" s="20"/>
    </row>
    <row r="57" spans="1:25" s="95" customFormat="1" ht="15.75">
      <c r="A57" s="84" t="s">
        <v>53</v>
      </c>
      <c r="B57" s="85"/>
      <c r="C57" s="86">
        <v>0.9999999999999999</v>
      </c>
      <c r="D57" s="65">
        <v>17960</v>
      </c>
      <c r="E57" s="98">
        <v>1</v>
      </c>
      <c r="F57" s="87">
        <v>0</v>
      </c>
      <c r="G57" s="88">
        <v>0</v>
      </c>
      <c r="H57" s="65">
        <f>SUM(H58:H64)</f>
        <v>3907</v>
      </c>
      <c r="I57" s="99">
        <v>1</v>
      </c>
      <c r="J57" s="170">
        <v>504168</v>
      </c>
      <c r="K57" s="86">
        <v>1</v>
      </c>
      <c r="L57" s="65">
        <v>0</v>
      </c>
      <c r="M57" s="98">
        <v>0</v>
      </c>
      <c r="N57" s="89">
        <v>193644.43910000002</v>
      </c>
      <c r="O57" s="90">
        <v>1</v>
      </c>
      <c r="P57" s="65">
        <f>SUM(P58:P64)</f>
        <v>91107</v>
      </c>
      <c r="Q57" s="99">
        <v>1</v>
      </c>
      <c r="R57" s="65">
        <v>0</v>
      </c>
      <c r="S57" s="98">
        <v>0</v>
      </c>
      <c r="T57" s="65">
        <f>SUM(T58:T64)</f>
        <v>3724.78141</v>
      </c>
      <c r="U57" s="99">
        <v>1</v>
      </c>
      <c r="V57" s="96"/>
      <c r="W57" s="93"/>
      <c r="X57" s="94"/>
      <c r="Y57" s="94"/>
    </row>
    <row r="58" spans="1:25" ht="15.75">
      <c r="A58" s="2" t="s">
        <v>54</v>
      </c>
      <c r="B58" s="125">
        <v>9520</v>
      </c>
      <c r="C58" s="134">
        <v>0.5471893321071387</v>
      </c>
      <c r="D58" s="58">
        <v>3899</v>
      </c>
      <c r="E58" s="157">
        <v>0.2170935412026726</v>
      </c>
      <c r="F58" s="109">
        <v>0</v>
      </c>
      <c r="G58" s="135">
        <v>0</v>
      </c>
      <c r="H58" s="58">
        <v>46</v>
      </c>
      <c r="I58" s="158">
        <v>0.01177373944202713</v>
      </c>
      <c r="J58" s="171">
        <v>142770</v>
      </c>
      <c r="K58" s="147">
        <v>0.28317941638501454</v>
      </c>
      <c r="L58" s="101">
        <v>0</v>
      </c>
      <c r="M58" s="97">
        <v>0</v>
      </c>
      <c r="N58" s="144">
        <v>66738.50603</v>
      </c>
      <c r="O58" s="148">
        <v>0.3446445781773033</v>
      </c>
      <c r="P58" s="58">
        <v>28139</v>
      </c>
      <c r="Q58" s="158">
        <v>0.30885661914013196</v>
      </c>
      <c r="R58" s="58">
        <v>0</v>
      </c>
      <c r="S58" s="157">
        <v>0</v>
      </c>
      <c r="T58" s="58">
        <v>1460.48974</v>
      </c>
      <c r="U58" s="71">
        <v>0.3921007917616298</v>
      </c>
      <c r="V58" s="13"/>
      <c r="W58" s="8"/>
      <c r="X58" s="17"/>
      <c r="Y58" s="17"/>
    </row>
    <row r="59" spans="1:25" ht="15.75">
      <c r="A59" s="2" t="s">
        <v>55</v>
      </c>
      <c r="B59" s="125">
        <v>4968</v>
      </c>
      <c r="C59" s="134">
        <v>0.2855500632256581</v>
      </c>
      <c r="D59" s="58">
        <v>51</v>
      </c>
      <c r="E59" s="157">
        <v>0.0028396436525612474</v>
      </c>
      <c r="F59" s="109">
        <v>0</v>
      </c>
      <c r="G59" s="135">
        <v>0</v>
      </c>
      <c r="H59" s="58">
        <v>0</v>
      </c>
      <c r="I59" s="158">
        <v>0</v>
      </c>
      <c r="J59" s="171">
        <v>72603</v>
      </c>
      <c r="K59" s="147">
        <v>0.1440055695720474</v>
      </c>
      <c r="L59" s="101">
        <v>0</v>
      </c>
      <c r="M59" s="97">
        <v>0</v>
      </c>
      <c r="N59" s="144">
        <v>24513.225260000007</v>
      </c>
      <c r="O59" s="148">
        <v>0.1265888417655057</v>
      </c>
      <c r="P59" s="58">
        <v>974</v>
      </c>
      <c r="Q59" s="158">
        <v>0.010690726288869131</v>
      </c>
      <c r="R59" s="58">
        <v>0</v>
      </c>
      <c r="S59" s="157">
        <v>0</v>
      </c>
      <c r="T59" s="58">
        <v>276.75329</v>
      </c>
      <c r="U59" s="71">
        <v>0.0743005453305245</v>
      </c>
      <c r="V59" s="13"/>
      <c r="W59" s="8"/>
      <c r="X59" s="17"/>
      <c r="Y59" s="17"/>
    </row>
    <row r="60" spans="1:25" ht="15.75">
      <c r="A60" s="2" t="s">
        <v>56</v>
      </c>
      <c r="B60" s="125">
        <v>172</v>
      </c>
      <c r="C60" s="134">
        <v>0.009886193815381078</v>
      </c>
      <c r="D60" s="58">
        <v>12126</v>
      </c>
      <c r="E60" s="157">
        <v>0.6751670378619153</v>
      </c>
      <c r="F60" s="109">
        <v>0</v>
      </c>
      <c r="G60" s="135">
        <v>0</v>
      </c>
      <c r="H60" s="58">
        <v>3466</v>
      </c>
      <c r="I60" s="158">
        <v>0.8871256718710008</v>
      </c>
      <c r="J60" s="171">
        <v>74711</v>
      </c>
      <c r="K60" s="147">
        <v>0.14818671553926469</v>
      </c>
      <c r="L60" s="101">
        <v>0</v>
      </c>
      <c r="M60" s="97">
        <v>0</v>
      </c>
      <c r="N60" s="144">
        <v>43031.12892000001</v>
      </c>
      <c r="O60" s="148">
        <v>0.22221721997283012</v>
      </c>
      <c r="P60" s="58">
        <v>1977</v>
      </c>
      <c r="Q60" s="158">
        <v>0.021699759623300077</v>
      </c>
      <c r="R60" s="58">
        <v>0</v>
      </c>
      <c r="S60" s="157">
        <v>0</v>
      </c>
      <c r="T60" s="58">
        <v>817.13216</v>
      </c>
      <c r="U60" s="158">
        <v>0.2193772117220699</v>
      </c>
      <c r="V60" s="13"/>
      <c r="W60" s="8"/>
      <c r="X60" s="17"/>
      <c r="Y60" s="17"/>
    </row>
    <row r="61" spans="1:25" ht="15.75">
      <c r="A61" s="2" t="s">
        <v>57</v>
      </c>
      <c r="B61" s="125">
        <v>0</v>
      </c>
      <c r="C61" s="134">
        <v>0</v>
      </c>
      <c r="D61" s="58">
        <v>223</v>
      </c>
      <c r="E61" s="157">
        <v>0.012416481069042317</v>
      </c>
      <c r="F61" s="109">
        <v>0</v>
      </c>
      <c r="G61" s="135">
        <v>0</v>
      </c>
      <c r="H61" s="58">
        <v>0</v>
      </c>
      <c r="I61" s="71">
        <v>0</v>
      </c>
      <c r="J61" s="171">
        <v>38215</v>
      </c>
      <c r="K61" s="147">
        <v>0.07579814664952952</v>
      </c>
      <c r="L61" s="101">
        <v>0</v>
      </c>
      <c r="M61" s="97">
        <v>0</v>
      </c>
      <c r="N61" s="144">
        <v>13004.648549999998</v>
      </c>
      <c r="O61" s="148">
        <v>0.06715735608232086</v>
      </c>
      <c r="P61" s="58">
        <v>38444</v>
      </c>
      <c r="Q61" s="158">
        <v>0.4219653813647689</v>
      </c>
      <c r="R61" s="58">
        <v>0</v>
      </c>
      <c r="S61" s="157">
        <v>0</v>
      </c>
      <c r="T61" s="58">
        <v>0</v>
      </c>
      <c r="U61" s="71">
        <v>0</v>
      </c>
      <c r="V61" s="13"/>
      <c r="W61" s="8"/>
      <c r="X61" s="17"/>
      <c r="Y61" s="17"/>
    </row>
    <row r="62" spans="1:25" ht="15.75">
      <c r="A62" s="2" t="s">
        <v>58</v>
      </c>
      <c r="B62" s="125">
        <v>0</v>
      </c>
      <c r="C62" s="134">
        <v>0</v>
      </c>
      <c r="D62" s="58">
        <v>195</v>
      </c>
      <c r="E62" s="157">
        <v>0.010857461024498886</v>
      </c>
      <c r="F62" s="109">
        <v>0</v>
      </c>
      <c r="G62" s="135">
        <v>0</v>
      </c>
      <c r="H62" s="58">
        <v>0</v>
      </c>
      <c r="I62" s="71">
        <v>0</v>
      </c>
      <c r="J62" s="171">
        <v>3037</v>
      </c>
      <c r="K62" s="147">
        <v>0.006023785722219578</v>
      </c>
      <c r="L62" s="101">
        <v>0</v>
      </c>
      <c r="M62" s="97">
        <v>0</v>
      </c>
      <c r="N62" s="144">
        <v>2462.0264400000005</v>
      </c>
      <c r="O62" s="148">
        <v>0.012714160300408029</v>
      </c>
      <c r="P62" s="58">
        <v>0</v>
      </c>
      <c r="Q62" s="158">
        <v>0</v>
      </c>
      <c r="R62" s="58">
        <v>0</v>
      </c>
      <c r="S62" s="157">
        <v>0</v>
      </c>
      <c r="T62" s="58">
        <v>382.11366</v>
      </c>
      <c r="U62" s="158">
        <v>0.10258686831236091</v>
      </c>
      <c r="V62" s="13"/>
      <c r="W62" s="8"/>
      <c r="X62" s="17"/>
      <c r="Y62" s="17"/>
    </row>
    <row r="63" spans="1:25" ht="15.75">
      <c r="A63" s="2" t="s">
        <v>59</v>
      </c>
      <c r="B63" s="125">
        <v>2738</v>
      </c>
      <c r="C63" s="134">
        <v>0.15737441085182205</v>
      </c>
      <c r="D63" s="58">
        <v>1466</v>
      </c>
      <c r="E63" s="157">
        <v>0.08162583518930958</v>
      </c>
      <c r="F63" s="109">
        <v>0</v>
      </c>
      <c r="G63" s="135">
        <v>0</v>
      </c>
      <c r="H63" s="58">
        <v>395</v>
      </c>
      <c r="I63" s="158">
        <v>0.1011005886869721</v>
      </c>
      <c r="J63" s="171">
        <v>11871</v>
      </c>
      <c r="K63" s="147">
        <v>0.023545722854286667</v>
      </c>
      <c r="L63" s="101">
        <v>0</v>
      </c>
      <c r="M63" s="97">
        <v>0</v>
      </c>
      <c r="N63" s="144">
        <v>7369.767429999999</v>
      </c>
      <c r="O63" s="148">
        <v>0.0380582446067257</v>
      </c>
      <c r="P63" s="58">
        <v>12521</v>
      </c>
      <c r="Q63" s="158">
        <v>0.13743181094756715</v>
      </c>
      <c r="R63" s="58">
        <v>0</v>
      </c>
      <c r="S63" s="157">
        <v>0</v>
      </c>
      <c r="T63" s="58">
        <v>0</v>
      </c>
      <c r="U63" s="71">
        <v>0</v>
      </c>
      <c r="V63" s="13"/>
      <c r="W63" s="8"/>
      <c r="X63" s="17"/>
      <c r="Y63" s="17"/>
    </row>
    <row r="64" spans="1:25" ht="15.75">
      <c r="A64" s="2" t="s">
        <v>60</v>
      </c>
      <c r="B64" s="125">
        <v>0</v>
      </c>
      <c r="C64" s="134">
        <v>0</v>
      </c>
      <c r="D64" s="58">
        <v>0</v>
      </c>
      <c r="E64" s="157">
        <v>0</v>
      </c>
      <c r="F64" s="109">
        <v>0</v>
      </c>
      <c r="G64" s="135">
        <v>0</v>
      </c>
      <c r="H64" s="58">
        <v>0</v>
      </c>
      <c r="I64" s="71">
        <v>0</v>
      </c>
      <c r="J64" s="171">
        <v>160961</v>
      </c>
      <c r="K64" s="147">
        <v>0.3192606432776376</v>
      </c>
      <c r="L64" s="101">
        <v>0</v>
      </c>
      <c r="M64" s="97">
        <v>0</v>
      </c>
      <c r="N64" s="144">
        <v>36525.13647000002</v>
      </c>
      <c r="O64" s="148">
        <v>0.1886195990949064</v>
      </c>
      <c r="P64" s="58">
        <v>9052</v>
      </c>
      <c r="Q64" s="158">
        <v>0.09935570263536282</v>
      </c>
      <c r="R64" s="58">
        <v>0</v>
      </c>
      <c r="S64" s="157">
        <v>0</v>
      </c>
      <c r="T64" s="58">
        <v>788.29256</v>
      </c>
      <c r="U64" s="158">
        <v>0.21163458287341483</v>
      </c>
      <c r="V64" s="13"/>
      <c r="W64" s="8"/>
      <c r="X64" s="17"/>
      <c r="Y64" s="17"/>
    </row>
    <row r="65" spans="1:25" s="95" customFormat="1" ht="15.75">
      <c r="A65" s="84" t="s">
        <v>61</v>
      </c>
      <c r="B65" s="85"/>
      <c r="C65" s="86">
        <v>0.9999729997700884</v>
      </c>
      <c r="D65" s="100">
        <v>17960</v>
      </c>
      <c r="E65" s="98">
        <v>1</v>
      </c>
      <c r="F65" s="87">
        <v>0</v>
      </c>
      <c r="G65" s="88">
        <v>0</v>
      </c>
      <c r="H65" s="100">
        <f>SUM(H66:H69)</f>
        <v>3907</v>
      </c>
      <c r="I65" s="86">
        <v>1</v>
      </c>
      <c r="J65" s="170">
        <v>504168</v>
      </c>
      <c r="K65" s="86">
        <v>1</v>
      </c>
      <c r="L65" s="100">
        <v>0</v>
      </c>
      <c r="M65" s="98">
        <v>0</v>
      </c>
      <c r="N65" s="89">
        <v>193644.43910000005</v>
      </c>
      <c r="O65" s="90">
        <v>1</v>
      </c>
      <c r="P65" s="100">
        <f>SUM(P66:P69)</f>
        <v>91107</v>
      </c>
      <c r="Q65" s="99">
        <v>1</v>
      </c>
      <c r="R65" s="100">
        <v>0</v>
      </c>
      <c r="S65" s="98">
        <v>0</v>
      </c>
      <c r="T65" s="100">
        <f>SUM(T66:T69)</f>
        <v>3724.78141</v>
      </c>
      <c r="U65" s="99">
        <v>1</v>
      </c>
      <c r="V65" s="96"/>
      <c r="W65" s="93"/>
      <c r="X65" s="94"/>
      <c r="Y65" s="94"/>
    </row>
    <row r="66" spans="1:25" ht="15.75">
      <c r="A66" s="2" t="s">
        <v>43</v>
      </c>
      <c r="B66" s="125">
        <v>17135.117589999998</v>
      </c>
      <c r="C66" s="134">
        <v>0.9848900787446832</v>
      </c>
      <c r="D66" s="58">
        <v>17610</v>
      </c>
      <c r="E66" s="157">
        <v>0.9805122494432071</v>
      </c>
      <c r="F66" s="109">
        <v>0</v>
      </c>
      <c r="G66" s="135">
        <v>0</v>
      </c>
      <c r="H66" s="58">
        <v>3828</v>
      </c>
      <c r="I66" s="158">
        <v>0.9797798822626056</v>
      </c>
      <c r="J66" s="171">
        <v>499294</v>
      </c>
      <c r="K66" s="147">
        <v>0.9903325875501817</v>
      </c>
      <c r="L66" s="101">
        <v>0</v>
      </c>
      <c r="M66" s="97">
        <v>0</v>
      </c>
      <c r="N66" s="144">
        <v>186288.99868000005</v>
      </c>
      <c r="O66" s="148">
        <v>0.9620157415612561</v>
      </c>
      <c r="P66" s="58">
        <v>89403</v>
      </c>
      <c r="Q66" s="158">
        <v>0.9812967170469887</v>
      </c>
      <c r="R66" s="58">
        <v>0</v>
      </c>
      <c r="S66" s="157">
        <v>0</v>
      </c>
      <c r="T66" s="58">
        <v>2297.3654</v>
      </c>
      <c r="U66" s="158">
        <v>0.6167785829880418</v>
      </c>
      <c r="V66" s="13"/>
      <c r="W66" s="8"/>
      <c r="X66" s="17"/>
      <c r="Y66" s="17"/>
    </row>
    <row r="67" spans="1:25" ht="15.75">
      <c r="A67" s="2" t="s">
        <v>44</v>
      </c>
      <c r="B67" s="125">
        <v>0</v>
      </c>
      <c r="C67" s="134">
        <v>0</v>
      </c>
      <c r="D67" s="58">
        <v>0</v>
      </c>
      <c r="E67" s="157">
        <v>0</v>
      </c>
      <c r="F67" s="109">
        <v>0</v>
      </c>
      <c r="G67" s="135">
        <v>0</v>
      </c>
      <c r="H67" s="58">
        <v>0</v>
      </c>
      <c r="I67" s="71">
        <v>0</v>
      </c>
      <c r="J67" s="171">
        <v>0</v>
      </c>
      <c r="K67" s="71">
        <v>0</v>
      </c>
      <c r="L67" s="101">
        <v>0</v>
      </c>
      <c r="M67" s="97">
        <v>0</v>
      </c>
      <c r="N67" s="144">
        <v>0</v>
      </c>
      <c r="O67" s="148">
        <v>0</v>
      </c>
      <c r="P67" s="58">
        <v>0</v>
      </c>
      <c r="Q67" s="158">
        <v>0</v>
      </c>
      <c r="R67" s="58">
        <v>0</v>
      </c>
      <c r="S67" s="157">
        <v>0</v>
      </c>
      <c r="T67" s="58">
        <v>0</v>
      </c>
      <c r="U67" s="71">
        <v>0</v>
      </c>
      <c r="V67" s="13"/>
      <c r="W67" s="8"/>
      <c r="X67" s="17"/>
      <c r="Y67" s="17"/>
    </row>
    <row r="68" spans="1:23" ht="15.75">
      <c r="A68" s="2" t="s">
        <v>45</v>
      </c>
      <c r="B68" s="125">
        <v>262.41265999999996</v>
      </c>
      <c r="C68" s="134">
        <v>0.015082921025405217</v>
      </c>
      <c r="D68" s="58">
        <v>350</v>
      </c>
      <c r="E68" s="157">
        <v>0.019487750556792874</v>
      </c>
      <c r="F68" s="109">
        <v>0</v>
      </c>
      <c r="G68" s="135">
        <v>0</v>
      </c>
      <c r="H68" s="58">
        <v>79</v>
      </c>
      <c r="I68" s="71">
        <v>0.02022011773739442</v>
      </c>
      <c r="J68" s="171">
        <v>4874</v>
      </c>
      <c r="K68" s="71">
        <v>0.009667412449818315</v>
      </c>
      <c r="L68" s="101">
        <v>0</v>
      </c>
      <c r="M68" s="97">
        <v>0</v>
      </c>
      <c r="N68" s="144">
        <v>7355.440419999999</v>
      </c>
      <c r="O68" s="148">
        <v>0.03798425843874386</v>
      </c>
      <c r="P68" s="58">
        <v>1704</v>
      </c>
      <c r="Q68" s="158">
        <v>0.018703282953011293</v>
      </c>
      <c r="R68" s="58">
        <v>0</v>
      </c>
      <c r="S68" s="157">
        <v>0</v>
      </c>
      <c r="T68" s="58">
        <v>1427.41601</v>
      </c>
      <c r="U68" s="158">
        <v>0.3832214170119583</v>
      </c>
      <c r="V68" s="13"/>
      <c r="W68" s="8"/>
    </row>
    <row r="69" spans="1:23" ht="15.75">
      <c r="A69" s="5" t="s">
        <v>46</v>
      </c>
      <c r="B69" s="125">
        <v>0</v>
      </c>
      <c r="C69" s="134">
        <v>0</v>
      </c>
      <c r="D69" s="58">
        <v>0</v>
      </c>
      <c r="E69" s="157">
        <v>0</v>
      </c>
      <c r="F69" s="109">
        <v>0</v>
      </c>
      <c r="G69" s="135">
        <v>0</v>
      </c>
      <c r="H69" s="58">
        <v>0</v>
      </c>
      <c r="I69" s="71">
        <v>0</v>
      </c>
      <c r="J69" s="171">
        <v>0</v>
      </c>
      <c r="K69" s="71">
        <v>0</v>
      </c>
      <c r="L69" s="101">
        <v>0</v>
      </c>
      <c r="M69" s="97">
        <v>0</v>
      </c>
      <c r="N69" s="144">
        <v>0</v>
      </c>
      <c r="O69" s="148">
        <v>0</v>
      </c>
      <c r="P69" s="58">
        <v>0</v>
      </c>
      <c r="Q69" s="71">
        <v>0</v>
      </c>
      <c r="R69" s="58">
        <v>0</v>
      </c>
      <c r="S69" s="157">
        <v>0</v>
      </c>
      <c r="T69" s="58">
        <v>0</v>
      </c>
      <c r="U69" s="158">
        <v>0</v>
      </c>
      <c r="V69" s="13"/>
      <c r="W69" s="8"/>
    </row>
    <row r="70" spans="1:23" s="95" customFormat="1" ht="15.75">
      <c r="A70" s="102" t="s">
        <v>62</v>
      </c>
      <c r="B70" s="85"/>
      <c r="C70" s="86">
        <v>1</v>
      </c>
      <c r="D70" s="65">
        <v>17960</v>
      </c>
      <c r="E70" s="88">
        <v>1</v>
      </c>
      <c r="F70" s="87">
        <v>0</v>
      </c>
      <c r="G70" s="88">
        <v>0</v>
      </c>
      <c r="H70" s="65">
        <f>SUM(H71:H77)</f>
        <v>3907</v>
      </c>
      <c r="I70" s="86">
        <v>1</v>
      </c>
      <c r="J70" s="170">
        <v>504168</v>
      </c>
      <c r="K70" s="86">
        <v>1</v>
      </c>
      <c r="L70" s="65">
        <v>0</v>
      </c>
      <c r="M70" s="88">
        <v>0</v>
      </c>
      <c r="N70" s="89">
        <v>193644.43910000002</v>
      </c>
      <c r="O70" s="90">
        <v>0.9999999999999999</v>
      </c>
      <c r="P70" s="65">
        <f>SUM(P71:P77)</f>
        <v>91107</v>
      </c>
      <c r="Q70" s="86">
        <v>1</v>
      </c>
      <c r="R70" s="65">
        <v>0</v>
      </c>
      <c r="S70" s="103">
        <v>0</v>
      </c>
      <c r="T70" s="65">
        <f>SUM(T71:T77)</f>
        <v>3724.7814099999996</v>
      </c>
      <c r="U70" s="86">
        <v>0.9999999999999999</v>
      </c>
      <c r="V70" s="104"/>
      <c r="W70" s="93"/>
    </row>
    <row r="71" spans="1:23" ht="15.75">
      <c r="A71" s="4" t="s">
        <v>63</v>
      </c>
      <c r="B71" s="125">
        <v>262</v>
      </c>
      <c r="C71" s="134">
        <v>0.015059202207150247</v>
      </c>
      <c r="D71" s="58">
        <v>2485</v>
      </c>
      <c r="E71" s="157">
        <v>0.1383630289532294</v>
      </c>
      <c r="F71" s="109">
        <v>0</v>
      </c>
      <c r="G71" s="135">
        <v>0</v>
      </c>
      <c r="H71" s="58">
        <v>46</v>
      </c>
      <c r="I71" s="158">
        <v>0.01177373944202713</v>
      </c>
      <c r="J71" s="171">
        <v>141337</v>
      </c>
      <c r="K71" s="147">
        <v>0.28033710985227145</v>
      </c>
      <c r="L71" s="101">
        <v>0</v>
      </c>
      <c r="M71" s="97">
        <v>0</v>
      </c>
      <c r="N71" s="144">
        <v>1411.95171</v>
      </c>
      <c r="O71" s="159">
        <v>0.0072914653091114764</v>
      </c>
      <c r="P71" s="58">
        <v>158</v>
      </c>
      <c r="Q71" s="158">
        <v>0.0017342245930609065</v>
      </c>
      <c r="R71" s="58">
        <v>0</v>
      </c>
      <c r="S71" s="157">
        <v>0</v>
      </c>
      <c r="T71" s="58">
        <v>2196.78421</v>
      </c>
      <c r="U71" s="158">
        <v>0.5897753366418352</v>
      </c>
      <c r="V71" s="13"/>
      <c r="W71" s="8"/>
    </row>
    <row r="72" spans="1:23" ht="15.75">
      <c r="A72" s="4" t="s">
        <v>64</v>
      </c>
      <c r="B72" s="125">
        <v>545</v>
      </c>
      <c r="C72" s="134">
        <v>0.031325439705713304</v>
      </c>
      <c r="D72" s="58">
        <v>2389</v>
      </c>
      <c r="E72" s="157">
        <v>0.13301781737193763</v>
      </c>
      <c r="F72" s="109">
        <v>0</v>
      </c>
      <c r="G72" s="135">
        <v>0</v>
      </c>
      <c r="H72" s="58">
        <v>178</v>
      </c>
      <c r="I72" s="158">
        <v>0.04555925262349629</v>
      </c>
      <c r="J72" s="171">
        <v>252063</v>
      </c>
      <c r="K72" s="147">
        <v>0.49995834721759413</v>
      </c>
      <c r="L72" s="101">
        <v>0</v>
      </c>
      <c r="M72" s="97">
        <v>0</v>
      </c>
      <c r="N72" s="144">
        <v>1468.67467</v>
      </c>
      <c r="O72" s="148">
        <v>0.0075843885671385645</v>
      </c>
      <c r="P72" s="58">
        <v>40968</v>
      </c>
      <c r="Q72" s="158">
        <v>0.4496690704336659</v>
      </c>
      <c r="R72" s="58">
        <v>0</v>
      </c>
      <c r="S72" s="157">
        <v>0</v>
      </c>
      <c r="T72" s="58">
        <v>1527.9972</v>
      </c>
      <c r="U72" s="71">
        <v>0.4102246633581647</v>
      </c>
      <c r="V72" s="13"/>
      <c r="W72" s="8"/>
    </row>
    <row r="73" spans="1:23" ht="15.75">
      <c r="A73" s="4" t="s">
        <v>65</v>
      </c>
      <c r="B73" s="125">
        <v>542</v>
      </c>
      <c r="C73" s="134">
        <v>0.03115300609265433</v>
      </c>
      <c r="D73" s="58">
        <v>5744</v>
      </c>
      <c r="E73" s="157">
        <v>0.3198218262806236</v>
      </c>
      <c r="F73" s="109">
        <v>0</v>
      </c>
      <c r="G73" s="135">
        <v>0</v>
      </c>
      <c r="H73" s="58">
        <v>3367</v>
      </c>
      <c r="I73" s="158">
        <v>0.8617865369848989</v>
      </c>
      <c r="J73" s="171">
        <v>93838</v>
      </c>
      <c r="K73" s="147">
        <v>0.18612446644769204</v>
      </c>
      <c r="L73" s="101">
        <v>0</v>
      </c>
      <c r="M73" s="97">
        <v>0</v>
      </c>
      <c r="N73" s="144">
        <v>30057.211129999996</v>
      </c>
      <c r="O73" s="148">
        <v>0.15521856072757212</v>
      </c>
      <c r="P73" s="58">
        <v>2635</v>
      </c>
      <c r="Q73" s="158">
        <v>0.028922036726047394</v>
      </c>
      <c r="R73" s="58">
        <v>0</v>
      </c>
      <c r="S73" s="157">
        <v>0</v>
      </c>
      <c r="T73" s="58">
        <v>0</v>
      </c>
      <c r="U73" s="71">
        <v>0</v>
      </c>
      <c r="V73" s="13"/>
      <c r="W73" s="8"/>
    </row>
    <row r="74" spans="1:23" ht="15.75">
      <c r="A74" s="4" t="s">
        <v>66</v>
      </c>
      <c r="B74" s="125">
        <v>15671</v>
      </c>
      <c r="C74" s="134">
        <v>0.9007357167490516</v>
      </c>
      <c r="D74" s="58">
        <v>5244</v>
      </c>
      <c r="E74" s="157">
        <v>0.29198218262806236</v>
      </c>
      <c r="F74" s="109">
        <v>0</v>
      </c>
      <c r="G74" s="135">
        <v>0</v>
      </c>
      <c r="H74" s="58">
        <v>316</v>
      </c>
      <c r="I74" s="158">
        <v>0.08088047094957768</v>
      </c>
      <c r="J74" s="171">
        <v>16930</v>
      </c>
      <c r="K74" s="147">
        <v>0.03358007648244236</v>
      </c>
      <c r="L74" s="101">
        <v>0</v>
      </c>
      <c r="M74" s="97">
        <v>0</v>
      </c>
      <c r="N74" s="144">
        <v>14642.501249999998</v>
      </c>
      <c r="O74" s="148">
        <v>0.0756153975712076</v>
      </c>
      <c r="P74" s="58">
        <v>28756</v>
      </c>
      <c r="Q74" s="158">
        <v>0.31562887593708494</v>
      </c>
      <c r="R74" s="58">
        <v>0</v>
      </c>
      <c r="S74" s="157">
        <v>0</v>
      </c>
      <c r="T74" s="58">
        <v>0</v>
      </c>
      <c r="U74" s="71">
        <v>0</v>
      </c>
      <c r="V74" s="13"/>
      <c r="W74" s="8"/>
    </row>
    <row r="75" spans="1:23" ht="15.75">
      <c r="A75" s="4" t="s">
        <v>67</v>
      </c>
      <c r="B75" s="125">
        <v>378</v>
      </c>
      <c r="C75" s="134">
        <v>0.02172663524543051</v>
      </c>
      <c r="D75" s="58">
        <v>2098</v>
      </c>
      <c r="E75" s="157">
        <v>0.11681514476614699</v>
      </c>
      <c r="F75" s="109">
        <v>0</v>
      </c>
      <c r="G75" s="135">
        <v>0</v>
      </c>
      <c r="H75" s="58">
        <v>0</v>
      </c>
      <c r="I75" s="158">
        <v>0</v>
      </c>
      <c r="J75" s="171">
        <v>0</v>
      </c>
      <c r="K75" s="71">
        <v>0</v>
      </c>
      <c r="L75" s="101">
        <v>0</v>
      </c>
      <c r="M75" s="97">
        <v>0</v>
      </c>
      <c r="N75" s="144">
        <v>129816.34138</v>
      </c>
      <c r="O75" s="148">
        <v>0.6703850726793217</v>
      </c>
      <c r="P75" s="58">
        <v>18590</v>
      </c>
      <c r="Q75" s="158">
        <v>0.20404579231014083</v>
      </c>
      <c r="R75" s="58">
        <v>0</v>
      </c>
      <c r="S75" s="157">
        <v>0</v>
      </c>
      <c r="T75" s="58">
        <v>0</v>
      </c>
      <c r="U75" s="71">
        <v>0</v>
      </c>
      <c r="V75" s="13"/>
      <c r="W75" s="8"/>
    </row>
    <row r="76" spans="1:23" ht="15.75">
      <c r="A76" s="4" t="s">
        <v>68</v>
      </c>
      <c r="B76" s="125">
        <v>0</v>
      </c>
      <c r="C76" s="134">
        <v>0</v>
      </c>
      <c r="D76" s="58">
        <v>0</v>
      </c>
      <c r="E76" s="157">
        <v>0</v>
      </c>
      <c r="F76" s="109">
        <v>0</v>
      </c>
      <c r="G76" s="135">
        <v>0</v>
      </c>
      <c r="H76" s="58">
        <v>0</v>
      </c>
      <c r="I76" s="71">
        <v>0</v>
      </c>
      <c r="J76" s="171">
        <v>0</v>
      </c>
      <c r="K76" s="71">
        <v>0</v>
      </c>
      <c r="L76" s="101">
        <v>0</v>
      </c>
      <c r="M76" s="97">
        <v>0</v>
      </c>
      <c r="N76" s="144">
        <v>15518.976460000002</v>
      </c>
      <c r="O76" s="148">
        <v>0.08014160660707556</v>
      </c>
      <c r="P76" s="58">
        <v>0</v>
      </c>
      <c r="Q76" s="158">
        <v>0</v>
      </c>
      <c r="R76" s="58">
        <v>0</v>
      </c>
      <c r="S76" s="157">
        <v>0</v>
      </c>
      <c r="T76" s="58">
        <v>0</v>
      </c>
      <c r="U76" s="71">
        <v>0</v>
      </c>
      <c r="V76" s="13"/>
      <c r="W76" s="8"/>
    </row>
    <row r="77" spans="1:23" ht="15.75">
      <c r="A77" s="4" t="s">
        <v>69</v>
      </c>
      <c r="B77" s="125">
        <v>0</v>
      </c>
      <c r="C77" s="134">
        <v>0</v>
      </c>
      <c r="D77" s="58">
        <v>0</v>
      </c>
      <c r="E77" s="157">
        <v>0</v>
      </c>
      <c r="F77" s="109">
        <v>0</v>
      </c>
      <c r="G77" s="135">
        <v>0</v>
      </c>
      <c r="H77" s="58">
        <v>0</v>
      </c>
      <c r="I77" s="71">
        <v>0</v>
      </c>
      <c r="J77" s="171">
        <v>0</v>
      </c>
      <c r="K77" s="71">
        <v>0</v>
      </c>
      <c r="L77" s="101">
        <v>0</v>
      </c>
      <c r="M77" s="97">
        <v>0</v>
      </c>
      <c r="N77" s="144">
        <v>728.7825</v>
      </c>
      <c r="O77" s="148">
        <v>0.0037635085385728487</v>
      </c>
      <c r="P77" s="58">
        <v>0</v>
      </c>
      <c r="Q77" s="71">
        <v>0</v>
      </c>
      <c r="R77" s="58">
        <v>0</v>
      </c>
      <c r="S77" s="157">
        <v>0</v>
      </c>
      <c r="T77" s="58">
        <v>0</v>
      </c>
      <c r="U77" s="71">
        <v>0</v>
      </c>
      <c r="V77" s="13"/>
      <c r="W77" s="8"/>
    </row>
    <row r="78" spans="2:23" ht="15.75">
      <c r="B78" s="63"/>
      <c r="C78" s="29"/>
      <c r="D78" s="22"/>
      <c r="E78" s="13"/>
      <c r="F78" s="26"/>
      <c r="G78" s="13"/>
      <c r="H78" s="13"/>
      <c r="W78" s="13"/>
    </row>
    <row r="79" spans="2:8" ht="15.75">
      <c r="B79" s="22"/>
      <c r="C79" s="30"/>
      <c r="D79" s="22"/>
      <c r="E79" s="13"/>
      <c r="F79" s="22"/>
      <c r="G79" s="13"/>
      <c r="H79" s="13"/>
    </row>
    <row r="80" spans="2:8" ht="15.75">
      <c r="B80" s="22"/>
      <c r="C80" s="30"/>
      <c r="D80" s="22"/>
      <c r="E80" s="13"/>
      <c r="F80" s="22"/>
      <c r="G80" s="13"/>
      <c r="H80" s="13"/>
    </row>
    <row r="81" spans="4:8" ht="15.75">
      <c r="D81" s="22"/>
      <c r="E81" s="13"/>
      <c r="F81" s="22"/>
      <c r="G81" s="13"/>
      <c r="H81" s="13"/>
    </row>
    <row r="82" spans="4:8" ht="15.75">
      <c r="D82" s="22"/>
      <c r="E82" s="13"/>
      <c r="F82" s="22"/>
      <c r="G82" s="13"/>
      <c r="H82" s="13"/>
    </row>
    <row r="83" spans="4:8" ht="15.75">
      <c r="D83" s="22"/>
      <c r="E83" s="13"/>
      <c r="F83" s="22"/>
      <c r="G83" s="13"/>
      <c r="H83" s="13"/>
    </row>
    <row r="84" spans="4:8" ht="15.75">
      <c r="D84" s="22"/>
      <c r="E84" s="13"/>
      <c r="F84" s="22"/>
      <c r="G84" s="13"/>
      <c r="H84" s="13"/>
    </row>
    <row r="85" spans="4:8" ht="15.75">
      <c r="D85" s="22"/>
      <c r="E85" s="13"/>
      <c r="F85" s="22"/>
      <c r="G85" s="13"/>
      <c r="H85" s="13"/>
    </row>
    <row r="92" ht="15.75">
      <c r="A92" s="11"/>
    </row>
    <row r="93" ht="15.75">
      <c r="A93" s="10"/>
    </row>
    <row r="94" ht="15.75">
      <c r="A94" s="10"/>
    </row>
    <row r="95" ht="15.75">
      <c r="A95" s="10"/>
    </row>
    <row r="96" ht="15.75">
      <c r="A96" s="12"/>
    </row>
    <row r="97" ht="15.75">
      <c r="A97" s="12"/>
    </row>
    <row r="98" ht="15.75">
      <c r="A98" s="13"/>
    </row>
    <row r="99" ht="15.75">
      <c r="A99" s="11"/>
    </row>
    <row r="100" ht="15.75">
      <c r="A100" s="11"/>
    </row>
    <row r="101" ht="15.75">
      <c r="A101" s="10"/>
    </row>
    <row r="102" ht="15.75">
      <c r="A102" s="10"/>
    </row>
    <row r="103" ht="15.75">
      <c r="A103" s="11"/>
    </row>
    <row r="104" ht="15.75">
      <c r="A104" s="10"/>
    </row>
    <row r="105" ht="15.75">
      <c r="A105" s="11"/>
    </row>
    <row r="106" ht="15.75">
      <c r="A106" s="11"/>
    </row>
    <row r="107" ht="15.75">
      <c r="A107" s="11"/>
    </row>
    <row r="108" ht="15.75">
      <c r="A108" s="11"/>
    </row>
  </sheetData>
  <sheetProtection/>
  <mergeCells count="10">
    <mergeCell ref="R4:S4"/>
    <mergeCell ref="B4:C4"/>
    <mergeCell ref="D4:E4"/>
    <mergeCell ref="F4:G4"/>
    <mergeCell ref="P4:Q4"/>
    <mergeCell ref="T4:U4"/>
    <mergeCell ref="N4:O4"/>
    <mergeCell ref="H4:I4"/>
    <mergeCell ref="J4:K4"/>
    <mergeCell ref="L4:M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2013-05-29T11:19:52Z</dcterms:modified>
  <cp:category/>
  <cp:version/>
  <cp:contentType/>
  <cp:contentStatus/>
</cp:coreProperties>
</file>