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tabRatio="344" activeTab="0"/>
  </bookViews>
  <sheets>
    <sheet name="Lizingo portfelio struktura" sheetId="1" r:id="rId1"/>
  </sheets>
  <definedNames>
    <definedName name="_xlnm.Print_Area" localSheetId="0">'Lizingo portfelio struktura'!$A$1:$U$77</definedName>
  </definedNames>
  <calcPr fullCalcOnLoad="1"/>
</workbook>
</file>

<file path=xl/sharedStrings.xml><?xml version="1.0" encoding="utf-8"?>
<sst xmlns="http://schemas.openxmlformats.org/spreadsheetml/2006/main" count="108" uniqueCount="79">
  <si>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</si>
  <si>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</si>
  <si>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</si>
  <si>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</si>
  <si>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</si>
  <si>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</si>
  <si>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</si>
  <si>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</si>
  <si>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</si>
  <si>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</si>
  <si>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</si>
  <si>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</si>
  <si>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</si>
  <si>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</si>
  <si>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</si>
  <si>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</si>
  <si>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</si>
  <si>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</si>
  <si>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</si>
  <si>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</si>
  <si>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</si>
  <si>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</si>
  <si>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</si>
  <si>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</si>
  <si>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</si>
  <si>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</si>
  <si>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</si>
  <si>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</si>
  <si>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</si>
  <si>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</si>
  <si>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</si>
  <si>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</si>
  <si>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</si>
  <si>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</si>
  <si>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</si>
  <si>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</si>
  <si>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</si>
  <si>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</si>
  <si>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</si>
  <si>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</si>
  <si>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</si>
  <si>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</si>
  <si>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</si>
  <si>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</si>
  <si>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</si>
  <si>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</si>
  <si>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</si>
  <si>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</si>
  <si>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</si>
  <si>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</si>
  <si>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</si>
  <si>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</si>
  <si>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</si>
  <si>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</si>
  <si>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</si>
  <si>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</si>
  <si>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</si>
  <si>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</si>
  <si>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</si>
  <si>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</si>
  <si>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</si>
  <si>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</si>
  <si>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</si>
  <si>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</si>
  <si>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</si>
  <si>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</si>
  <si>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</si>
  <si>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</si>
  <si>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</si>
  <si>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</si>
  <si>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</si>
  <si>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</si>
  <si>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 xml:space="preserve">           Lizingo portfelio struktūra</t>
  </si>
  <si>
    <t>UAB "Citadele faktoringas ir lizingas"</t>
  </si>
  <si>
    <t xml:space="preserve">,,SNORO lizingas“ </t>
  </si>
  <si>
    <t>2011 m. IV ketv.</t>
  </si>
  <si>
    <t/>
  </si>
  <si>
    <t>UniCredit Leasing Lietuvos filialas</t>
  </si>
  <si>
    <t xml:space="preserve">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</si>
</sst>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6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0" fontId="1" fillId="0" borderId="0" xfId="58" applyFont="1" applyFill="1" applyAlignment="1" applyProtection="1">
      <alignment vertical="top"/>
      <protection/>
    </xf>
    <xf numFmtId="0" fontId="2" fillId="0" borderId="10" xfId="58" applyFont="1" applyFill="1" applyBorder="1" applyProtection="1">
      <alignment/>
      <protection/>
    </xf>
    <xf numFmtId="0" fontId="2" fillId="0" borderId="10" xfId="58" applyFont="1" applyFill="1" applyBorder="1" applyAlignment="1" applyProtection="1">
      <alignment horizontal="center" vertical="center" wrapText="1"/>
      <protection/>
    </xf>
    <xf numFmtId="0" fontId="1" fillId="0" borderId="10" xfId="58" applyFont="1" applyFill="1" applyBorder="1" applyProtection="1">
      <alignment/>
      <protection/>
    </xf>
    <xf numFmtId="0" fontId="1" fillId="0" borderId="10" xfId="58" applyFont="1" applyFill="1" applyBorder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1" fillId="0" borderId="11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3" fontId="2" fillId="0" borderId="0" xfId="58" applyNumberFormat="1" applyFont="1" applyFill="1" applyBorder="1" applyAlignment="1" applyProtection="1">
      <alignment horizontal="center"/>
      <protection/>
    </xf>
    <xf numFmtId="0" fontId="2" fillId="0" borderId="0" xfId="58" applyFont="1" applyFill="1" applyBorder="1" applyProtection="1">
      <alignment/>
      <protection/>
    </xf>
    <xf numFmtId="0" fontId="1" fillId="0" borderId="0" xfId="58" applyFont="1" applyFill="1" applyBorder="1" applyProtection="1">
      <alignment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1" fillId="0" borderId="0" xfId="61" applyNumberFormat="1" applyFont="1" applyFill="1" applyBorder="1" applyAlignment="1" applyProtection="1">
      <alignment horizontal="center"/>
      <protection/>
    </xf>
    <xf numFmtId="3" fontId="1" fillId="0" borderId="0" xfId="58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0" xfId="58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Alignment="1">
      <alignment/>
    </xf>
    <xf numFmtId="3" fontId="1" fillId="0" borderId="13" xfId="58" applyNumberFormat="1" applyFont="1" applyFill="1" applyBorder="1" applyAlignment="1" applyProtection="1">
      <alignment horizontal="center"/>
      <protection locked="0"/>
    </xf>
    <xf numFmtId="3" fontId="1" fillId="0" borderId="0" xfId="58" applyNumberFormat="1" applyFont="1" applyFill="1" applyAlignment="1" applyProtection="1">
      <alignment horizontal="center" vertical="top"/>
      <protection/>
    </xf>
    <xf numFmtId="3" fontId="1" fillId="0" borderId="0" xfId="0" applyNumberFormat="1" applyFont="1" applyFill="1" applyAlignment="1" applyProtection="1">
      <alignment/>
      <protection/>
    </xf>
    <xf numFmtId="10" fontId="1" fillId="0" borderId="10" xfId="61" applyNumberFormat="1" applyFont="1" applyFill="1" applyBorder="1" applyAlignment="1" applyProtection="1">
      <alignment horizontal="right"/>
      <protection/>
    </xf>
    <xf numFmtId="3" fontId="1" fillId="0" borderId="14" xfId="57" applyNumberFormat="1" applyFont="1" applyFill="1" applyBorder="1" applyAlignment="1" applyProtection="1">
      <alignment horizontal="right"/>
      <protection/>
    </xf>
    <xf numFmtId="10" fontId="1" fillId="0" borderId="10" xfId="58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9" fillId="0" borderId="14" xfId="0" applyNumberFormat="1" applyFont="1" applyFill="1" applyBorder="1" applyAlignment="1" applyProtection="1">
      <alignment horizontal="right"/>
      <protection/>
    </xf>
    <xf numFmtId="10" fontId="1" fillId="0" borderId="10" xfId="0" applyNumberFormat="1" applyFont="1" applyFill="1" applyBorder="1" applyAlignment="1" applyProtection="1">
      <alignment horizontal="right"/>
      <protection/>
    </xf>
    <xf numFmtId="3" fontId="1" fillId="0" borderId="14" xfId="58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3" fontId="1" fillId="0" borderId="14" xfId="57" applyNumberFormat="1" applyFont="1" applyBorder="1" applyAlignment="1" applyProtection="1">
      <alignment horizontal="right"/>
      <protection locked="0"/>
    </xf>
    <xf numFmtId="10" fontId="1" fillId="0" borderId="10" xfId="61" applyNumberFormat="1" applyFont="1" applyBorder="1" applyAlignment="1" applyProtection="1">
      <alignment horizontal="right"/>
      <protection/>
    </xf>
    <xf numFmtId="1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172" fontId="1" fillId="0" borderId="10" xfId="61" applyNumberFormat="1" applyFont="1" applyFill="1" applyBorder="1" applyAlignment="1" applyProtection="1">
      <alignment horizontal="right"/>
      <protection/>
    </xf>
    <xf numFmtId="3" fontId="1" fillId="0" borderId="14" xfId="57" applyNumberFormat="1" applyFont="1" applyBorder="1" applyAlignment="1" applyProtection="1">
      <alignment horizontal="right"/>
      <protection/>
    </xf>
    <xf numFmtId="9" fontId="1" fillId="0" borderId="14" xfId="61" applyFont="1" applyBorder="1" applyAlignment="1" applyProtection="1">
      <alignment horizontal="right"/>
      <protection/>
    </xf>
    <xf numFmtId="1" fontId="1" fillId="0" borderId="14" xfId="58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57" applyNumberFormat="1" applyFont="1" applyBorder="1" applyAlignment="1" applyProtection="1">
      <alignment horizontal="right"/>
      <protection/>
    </xf>
    <xf numFmtId="10" fontId="1" fillId="0" borderId="10" xfId="57" applyNumberFormat="1" applyFont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 applyProtection="1">
      <alignment horizontal="right"/>
      <protection/>
    </xf>
    <xf numFmtId="3" fontId="1" fillId="0" borderId="10" xfId="57" applyNumberFormat="1" applyFont="1" applyBorder="1" applyAlignment="1" applyProtection="1">
      <alignment horizontal="right"/>
      <protection locked="0"/>
    </xf>
    <xf numFmtId="1" fontId="1" fillId="0" borderId="10" xfId="58" applyNumberFormat="1" applyFont="1" applyFill="1" applyBorder="1" applyAlignment="1" applyProtection="1">
      <alignment horizontal="right"/>
      <protection locked="0"/>
    </xf>
    <xf numFmtId="3" fontId="1" fillId="0" borderId="10" xfId="58" applyNumberFormat="1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 horizontal="right"/>
      <protection/>
    </xf>
    <xf numFmtId="1" fontId="1" fillId="0" borderId="10" xfId="58" applyNumberFormat="1" applyFont="1" applyFill="1" applyBorder="1" applyAlignment="1" applyProtection="1">
      <alignment horizontal="right"/>
      <protection/>
    </xf>
    <xf numFmtId="172" fontId="1" fillId="0" borderId="10" xfId="0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0" fontId="1" fillId="0" borderId="10" xfId="58" applyFont="1" applyFill="1" applyBorder="1" applyAlignment="1" applyProtection="1">
      <alignment horizontal="right"/>
      <protection/>
    </xf>
    <xf numFmtId="10" fontId="1" fillId="0" borderId="15" xfId="61" applyNumberFormat="1" applyFont="1" applyFill="1" applyBorder="1" applyAlignment="1" applyProtection="1">
      <alignment horizontal="right"/>
      <protection/>
    </xf>
    <xf numFmtId="3" fontId="44" fillId="0" borderId="10" xfId="0" applyNumberFormat="1" applyFont="1" applyFill="1" applyBorder="1" applyAlignment="1" applyProtection="1">
      <alignment/>
      <protection/>
    </xf>
    <xf numFmtId="10" fontId="1" fillId="0" borderId="10" xfId="0" applyNumberFormat="1" applyFont="1" applyFill="1" applyBorder="1" applyAlignment="1" applyProtection="1">
      <alignment/>
      <protection/>
    </xf>
    <xf numFmtId="3" fontId="45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 applyProtection="1">
      <alignment/>
      <protection locked="0"/>
    </xf>
    <xf numFmtId="3" fontId="44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/>
    </xf>
    <xf numFmtId="10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vertical="top"/>
      <protection locked="0"/>
    </xf>
    <xf numFmtId="10" fontId="1" fillId="0" borderId="10" xfId="0" applyNumberFormat="1" applyFont="1" applyBorder="1" applyAlignment="1" applyProtection="1">
      <alignment vertical="top"/>
      <protection/>
    </xf>
    <xf numFmtId="3" fontId="45" fillId="0" borderId="14" xfId="0" applyNumberFormat="1" applyFont="1" applyFill="1" applyBorder="1" applyAlignment="1" applyProtection="1">
      <alignment/>
      <protection/>
    </xf>
    <xf numFmtId="10" fontId="1" fillId="0" borderId="10" xfId="61" applyNumberFormat="1" applyFont="1" applyFill="1" applyBorder="1" applyAlignment="1" applyProtection="1">
      <alignment/>
      <protection/>
    </xf>
    <xf numFmtId="3" fontId="45" fillId="0" borderId="10" xfId="0" applyNumberFormat="1" applyFont="1" applyFill="1" applyBorder="1" applyAlignment="1" applyProtection="1">
      <alignment/>
      <protection/>
    </xf>
    <xf numFmtId="10" fontId="1" fillId="0" borderId="10" xfId="61" applyNumberFormat="1" applyFont="1" applyBorder="1" applyAlignment="1" applyProtection="1">
      <alignment/>
      <protection/>
    </xf>
    <xf numFmtId="3" fontId="45" fillId="0" borderId="14" xfId="0" applyNumberFormat="1" applyFont="1" applyFill="1" applyBorder="1" applyAlignment="1" applyProtection="1">
      <alignment/>
      <protection locked="0"/>
    </xf>
    <xf numFmtId="10" fontId="1" fillId="0" borderId="14" xfId="58" applyNumberFormat="1" applyFont="1" applyFill="1" applyBorder="1" applyAlignment="1" applyProtection="1">
      <alignment horizontal="right"/>
      <protection/>
    </xf>
    <xf numFmtId="3" fontId="1" fillId="0" borderId="10" xfId="58" applyNumberFormat="1" applyFont="1" applyFill="1" applyBorder="1" applyProtection="1">
      <alignment/>
      <protection locked="0"/>
    </xf>
    <xf numFmtId="3" fontId="1" fillId="0" borderId="10" xfId="58" applyNumberFormat="1" applyFont="1" applyFill="1" applyBorder="1" applyProtection="1">
      <alignment/>
      <protection/>
    </xf>
    <xf numFmtId="10" fontId="1" fillId="0" borderId="10" xfId="58" applyNumberFormat="1" applyFont="1" applyFill="1" applyBorder="1" applyProtection="1">
      <alignment/>
      <protection/>
    </xf>
    <xf numFmtId="3" fontId="1" fillId="0" borderId="0" xfId="58" applyNumberFormat="1" applyFont="1" applyFill="1">
      <alignment/>
      <protection/>
    </xf>
    <xf numFmtId="3" fontId="1" fillId="0" borderId="14" xfId="58" applyNumberFormat="1" applyFont="1" applyFill="1" applyBorder="1" applyProtection="1">
      <alignment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Fill="1" applyBorder="1">
      <alignment/>
      <protection/>
    </xf>
    <xf numFmtId="3" fontId="1" fillId="0" borderId="14" xfId="58" applyNumberFormat="1" applyFont="1" applyFill="1" applyBorder="1" applyProtection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="82" zoomScaleNormal="82" zoomScaleSheetLayoutView="84"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2.75"/>
  <cols>
    <col min="1" max="1" width="49.625" style="20" customWidth="1"/>
    <col min="2" max="2" width="16.625" style="36" customWidth="1"/>
    <col min="3" max="3" width="16.625" style="20" customWidth="1"/>
    <col min="4" max="4" width="16.625" style="36" customWidth="1"/>
    <col min="5" max="5" width="16.625" style="20" customWidth="1"/>
    <col min="6" max="6" width="16.625" style="36" customWidth="1"/>
    <col min="7" max="21" width="16.625" style="20" customWidth="1"/>
    <col min="22" max="22" width="10.75390625" style="20" customWidth="1"/>
    <col min="23" max="16384" width="9.125" style="20" customWidth="1"/>
  </cols>
  <sheetData>
    <row r="1" spans="1:22" ht="15.75">
      <c r="A1" s="1" t="s">
        <v>72</v>
      </c>
      <c r="B1" s="37" t="s">
        <v>75</v>
      </c>
      <c r="C1" s="2"/>
      <c r="D1" s="33"/>
      <c r="E1" s="19"/>
      <c r="F1" s="33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3"/>
      <c r="B2" s="38" t="s">
        <v>78</v>
      </c>
      <c r="C2" s="2"/>
      <c r="D2" s="33"/>
      <c r="E2" s="19"/>
      <c r="F2" s="3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.75">
      <c r="A3" s="102"/>
      <c r="B3" s="102"/>
      <c r="C3" s="102"/>
      <c r="D3" s="34"/>
      <c r="E3" s="21"/>
      <c r="F3" s="34"/>
      <c r="G3" s="21"/>
      <c r="H3" s="21"/>
      <c r="I3" s="21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47.25" customHeight="1">
      <c r="A4" s="15"/>
      <c r="B4" s="103" t="s">
        <v>1</v>
      </c>
      <c r="C4" s="104"/>
      <c r="D4" s="103" t="s">
        <v>70</v>
      </c>
      <c r="E4" s="105"/>
      <c r="F4" s="103" t="s">
        <v>71</v>
      </c>
      <c r="G4" s="104"/>
      <c r="H4" s="103" t="s">
        <v>73</v>
      </c>
      <c r="I4" s="104"/>
      <c r="J4" s="103" t="s">
        <v>2</v>
      </c>
      <c r="K4" s="104"/>
      <c r="L4" s="108" t="s">
        <v>74</v>
      </c>
      <c r="M4" s="108"/>
      <c r="N4" s="103" t="s">
        <v>4</v>
      </c>
      <c r="O4" s="104"/>
      <c r="P4" s="106" t="s">
        <v>3</v>
      </c>
      <c r="Q4" s="107"/>
      <c r="R4" s="100" t="s">
        <v>77</v>
      </c>
      <c r="S4" s="101"/>
      <c r="T4" s="106" t="s">
        <v>5</v>
      </c>
      <c r="U4" s="107"/>
      <c r="V4" s="22"/>
      <c r="W4" s="23"/>
      <c r="X4" s="23"/>
      <c r="Y4" s="23"/>
    </row>
    <row r="5" spans="4:25" ht="11.25" customHeight="1" hidden="1">
      <c r="D5" s="34"/>
      <c r="E5" s="21"/>
      <c r="F5" s="34"/>
      <c r="G5" s="21"/>
      <c r="H5" s="21"/>
      <c r="I5" s="21"/>
      <c r="J5" s="21"/>
      <c r="K5" s="19"/>
      <c r="L5" s="19"/>
      <c r="M5" s="19"/>
      <c r="N5" s="19"/>
      <c r="O5" s="19"/>
      <c r="P5" s="24"/>
      <c r="Q5" s="24"/>
      <c r="R5" s="24"/>
      <c r="S5" s="24"/>
      <c r="T5" s="19"/>
      <c r="U5" s="19"/>
      <c r="V5" s="19"/>
      <c r="W5" s="23"/>
      <c r="X5" s="23"/>
      <c r="Y5" s="23"/>
    </row>
    <row r="6" spans="4:25" ht="12.75" customHeight="1" hidden="1">
      <c r="D6" s="34"/>
      <c r="E6" s="21"/>
      <c r="F6" s="34"/>
      <c r="G6" s="21"/>
      <c r="H6" s="21"/>
      <c r="I6" s="21"/>
      <c r="J6" s="21"/>
      <c r="K6" s="19"/>
      <c r="L6" s="19"/>
      <c r="M6" s="19"/>
      <c r="N6" s="19"/>
      <c r="O6" s="19"/>
      <c r="P6" s="24"/>
      <c r="Q6" s="24"/>
      <c r="R6" s="24"/>
      <c r="S6" s="24"/>
      <c r="T6" s="19"/>
      <c r="U6" s="19"/>
      <c r="V6" s="19"/>
      <c r="W6" s="23"/>
      <c r="X6" s="23"/>
      <c r="Y6" s="23"/>
    </row>
    <row r="7" spans="1:25" ht="54" customHeight="1">
      <c r="A7" s="4"/>
      <c r="B7" s="35" t="s">
        <v>0</v>
      </c>
      <c r="C7" s="5" t="s">
        <v>6</v>
      </c>
      <c r="D7" s="35" t="s">
        <v>0</v>
      </c>
      <c r="E7" s="5" t="s">
        <v>6</v>
      </c>
      <c r="F7" s="35" t="s">
        <v>0</v>
      </c>
      <c r="G7" s="5" t="s">
        <v>6</v>
      </c>
      <c r="H7" s="5" t="s">
        <v>0</v>
      </c>
      <c r="I7" s="5" t="s">
        <v>6</v>
      </c>
      <c r="J7" s="5" t="s">
        <v>0</v>
      </c>
      <c r="K7" s="5" t="s">
        <v>6</v>
      </c>
      <c r="L7" s="5" t="s">
        <v>0</v>
      </c>
      <c r="M7" s="5" t="s">
        <v>6</v>
      </c>
      <c r="N7" s="5" t="s">
        <v>0</v>
      </c>
      <c r="O7" s="5" t="s">
        <v>6</v>
      </c>
      <c r="P7" s="5" t="s">
        <v>0</v>
      </c>
      <c r="Q7" s="5" t="s">
        <v>6</v>
      </c>
      <c r="R7" s="5" t="s">
        <v>0</v>
      </c>
      <c r="S7" s="5" t="s">
        <v>6</v>
      </c>
      <c r="T7" s="5" t="s">
        <v>0</v>
      </c>
      <c r="U7" s="5" t="s">
        <v>6</v>
      </c>
      <c r="V7" s="11"/>
      <c r="W7" s="23"/>
      <c r="X7" s="23"/>
      <c r="Y7" s="23"/>
    </row>
    <row r="8" spans="1:25" ht="15.75">
      <c r="A8" s="4" t="s">
        <v>7</v>
      </c>
      <c r="B8" s="41"/>
      <c r="C8" s="42"/>
      <c r="D8" s="43"/>
      <c r="E8" s="44"/>
      <c r="F8" s="45"/>
      <c r="G8" s="46"/>
      <c r="H8" s="47"/>
      <c r="I8" s="44"/>
      <c r="J8" s="48"/>
      <c r="K8" s="46"/>
      <c r="L8" s="47"/>
      <c r="M8" s="44"/>
      <c r="N8" s="49"/>
      <c r="O8" s="44"/>
      <c r="P8" s="50"/>
      <c r="Q8" s="42"/>
      <c r="R8" s="91"/>
      <c r="S8" s="91"/>
      <c r="T8" s="47"/>
      <c r="U8" s="42"/>
      <c r="V8" s="19"/>
      <c r="W8" s="13"/>
      <c r="X8" s="23"/>
      <c r="Y8" s="23"/>
    </row>
    <row r="9" spans="1:25" ht="15.75">
      <c r="A9" s="6" t="s">
        <v>8</v>
      </c>
      <c r="B9" s="51">
        <v>150486.77415999977</v>
      </c>
      <c r="C9" s="52">
        <v>0.8560630099477783</v>
      </c>
      <c r="D9" s="53">
        <v>333752</v>
      </c>
      <c r="E9" s="40">
        <v>0.974575058620156</v>
      </c>
      <c r="F9" s="90">
        <v>600707</v>
      </c>
      <c r="G9" s="87">
        <f>IF(F11=0,"",F9/F$20)</f>
        <v>26.79693982245617</v>
      </c>
      <c r="H9" s="54">
        <v>49053</v>
      </c>
      <c r="I9" s="40">
        <v>1</v>
      </c>
      <c r="J9" s="55">
        <v>1694394</v>
      </c>
      <c r="K9" s="40">
        <v>0.9204246005856972</v>
      </c>
      <c r="L9" s="54">
        <v>94354</v>
      </c>
      <c r="M9" s="40">
        <v>1</v>
      </c>
      <c r="N9" s="56">
        <v>1527265</v>
      </c>
      <c r="O9" s="57">
        <v>0.9094517142304199</v>
      </c>
      <c r="P9" s="54">
        <v>153032</v>
      </c>
      <c r="Q9" s="40">
        <v>0.8537635848340809</v>
      </c>
      <c r="R9" s="96">
        <v>20154</v>
      </c>
      <c r="S9" s="97">
        <v>0.9785395222373277</v>
      </c>
      <c r="T9" s="54">
        <v>315845.875259999</v>
      </c>
      <c r="U9" s="40">
        <v>1</v>
      </c>
      <c r="V9" s="19"/>
      <c r="W9" s="14"/>
      <c r="X9" s="23"/>
      <c r="Y9" s="23"/>
    </row>
    <row r="10" spans="1:25" ht="15.75">
      <c r="A10" s="6" t="s">
        <v>9</v>
      </c>
      <c r="B10" s="51">
        <v>25302.592289999957</v>
      </c>
      <c r="C10" s="52">
        <v>0.14393699005222163</v>
      </c>
      <c r="D10" s="53">
        <v>8707</v>
      </c>
      <c r="E10" s="40">
        <v>0.02542494137984401</v>
      </c>
      <c r="F10" s="90">
        <v>45789</v>
      </c>
      <c r="G10" s="87">
        <f>IF(F11=0,"",F10/F11)</f>
        <v>0.07082642429342177</v>
      </c>
      <c r="H10" s="54">
        <v>0</v>
      </c>
      <c r="I10" s="40">
        <v>0</v>
      </c>
      <c r="J10" s="55">
        <v>146489</v>
      </c>
      <c r="K10" s="40">
        <v>0.0795753994143028</v>
      </c>
      <c r="L10" s="54">
        <v>0</v>
      </c>
      <c r="M10" s="40">
        <v>0</v>
      </c>
      <c r="N10" s="56">
        <v>152060</v>
      </c>
      <c r="O10" s="57">
        <v>0.09054828576958004</v>
      </c>
      <c r="P10" s="54">
        <v>26212</v>
      </c>
      <c r="Q10" s="40">
        <v>0.1462364151659191</v>
      </c>
      <c r="R10" s="96">
        <v>442</v>
      </c>
      <c r="S10" s="97">
        <v>0.021460477762672365</v>
      </c>
      <c r="T10" s="54">
        <v>0</v>
      </c>
      <c r="U10" s="40">
        <v>0</v>
      </c>
      <c r="V10" s="19"/>
      <c r="W10" s="14"/>
      <c r="X10" s="23"/>
      <c r="Y10" s="23"/>
    </row>
    <row r="11" spans="1:25" s="27" customFormat="1" ht="15.75">
      <c r="A11" s="4" t="s">
        <v>10</v>
      </c>
      <c r="B11" s="58">
        <v>175789.36644999974</v>
      </c>
      <c r="C11" s="59">
        <v>0.9999999999999999</v>
      </c>
      <c r="D11" s="60">
        <v>342459</v>
      </c>
      <c r="E11" s="40">
        <v>1</v>
      </c>
      <c r="F11" s="86">
        <f>SUM(F9:F10)</f>
        <v>646496</v>
      </c>
      <c r="G11" s="87">
        <f>IF(F11=0,"",F11/F11)</f>
        <v>1</v>
      </c>
      <c r="H11" s="47">
        <v>49053</v>
      </c>
      <c r="I11" s="40">
        <v>1</v>
      </c>
      <c r="J11" s="48">
        <v>1840883</v>
      </c>
      <c r="K11" s="40">
        <v>1</v>
      </c>
      <c r="L11" s="47">
        <v>94354</v>
      </c>
      <c r="M11" s="40">
        <v>1</v>
      </c>
      <c r="N11" s="61">
        <v>1679325</v>
      </c>
      <c r="O11" s="57">
        <v>1</v>
      </c>
      <c r="P11" s="47">
        <v>179244</v>
      </c>
      <c r="Q11" s="40">
        <v>1</v>
      </c>
      <c r="R11" s="99">
        <v>20596</v>
      </c>
      <c r="S11" s="97">
        <v>1</v>
      </c>
      <c r="T11" s="47">
        <v>315845.875259999</v>
      </c>
      <c r="U11" s="40">
        <v>1</v>
      </c>
      <c r="V11" s="25"/>
      <c r="W11" s="13"/>
      <c r="X11" s="26"/>
      <c r="Y11" s="26"/>
    </row>
    <row r="12" spans="1:25" ht="15.75">
      <c r="A12" s="4" t="s">
        <v>11</v>
      </c>
      <c r="B12" s="62"/>
      <c r="C12" s="63"/>
      <c r="D12" s="64"/>
      <c r="E12" s="42"/>
      <c r="F12" s="75"/>
      <c r="G12" s="76"/>
      <c r="H12" s="64"/>
      <c r="I12" s="42"/>
      <c r="J12" s="81"/>
      <c r="K12" s="82"/>
      <c r="L12" s="64"/>
      <c r="M12" s="42"/>
      <c r="N12" s="49"/>
      <c r="O12" s="44"/>
      <c r="P12" s="44"/>
      <c r="Q12" s="44"/>
      <c r="R12" s="93"/>
      <c r="S12" s="94"/>
      <c r="T12" s="64"/>
      <c r="U12" s="42"/>
      <c r="V12" s="19"/>
      <c r="W12" s="13"/>
      <c r="X12" s="23"/>
      <c r="Y12" s="23"/>
    </row>
    <row r="13" spans="1:25" ht="15.75">
      <c r="A13" s="6" t="s">
        <v>12</v>
      </c>
      <c r="B13" s="65">
        <v>148688.36644999974</v>
      </c>
      <c r="C13" s="52">
        <v>0.8458325406860806</v>
      </c>
      <c r="D13" s="66">
        <v>313714</v>
      </c>
      <c r="E13" s="40">
        <v>0.9160629447612707</v>
      </c>
      <c r="F13" s="77">
        <v>640117</v>
      </c>
      <c r="G13" s="87">
        <f>IF(F$22=0,"",F13/F$20)</f>
        <v>28.55498059508409</v>
      </c>
      <c r="H13" s="67">
        <v>45664</v>
      </c>
      <c r="I13" s="40">
        <v>0.9309114631113286</v>
      </c>
      <c r="J13" s="83">
        <v>1237418</v>
      </c>
      <c r="K13" s="89">
        <v>0.6721872058137318</v>
      </c>
      <c r="L13" s="67">
        <v>88447</v>
      </c>
      <c r="M13" s="40">
        <v>0.9373953409500392</v>
      </c>
      <c r="N13" s="56">
        <v>1425816</v>
      </c>
      <c r="O13" s="57">
        <v>0.8490411325979188</v>
      </c>
      <c r="P13" s="67">
        <v>108247</v>
      </c>
      <c r="Q13" s="40">
        <v>0.6039086385039387</v>
      </c>
      <c r="R13" s="92">
        <v>20596</v>
      </c>
      <c r="S13" s="97">
        <v>1</v>
      </c>
      <c r="T13" s="67">
        <v>128930.187189999</v>
      </c>
      <c r="U13" s="40">
        <v>0.408206018469818</v>
      </c>
      <c r="V13" s="24"/>
      <c r="W13" s="14"/>
      <c r="X13" s="23"/>
      <c r="Y13" s="23"/>
    </row>
    <row r="14" spans="1:25" ht="15.75">
      <c r="A14" s="6" t="s">
        <v>13</v>
      </c>
      <c r="B14" s="65">
        <v>27099</v>
      </c>
      <c r="C14" s="52">
        <v>0.1541560820614701</v>
      </c>
      <c r="D14" s="66">
        <v>28745</v>
      </c>
      <c r="E14" s="40">
        <v>0.08393705523872931</v>
      </c>
      <c r="F14" s="78">
        <v>0</v>
      </c>
      <c r="G14" s="87">
        <f>IF(F$22=0,"",F14/F$20)</f>
        <v>0</v>
      </c>
      <c r="H14" s="67">
        <v>3389</v>
      </c>
      <c r="I14" s="40">
        <v>0.06908853688867143</v>
      </c>
      <c r="J14" s="83">
        <v>603465</v>
      </c>
      <c r="K14" s="89">
        <v>0.32781279418626824</v>
      </c>
      <c r="L14" s="67">
        <v>5907</v>
      </c>
      <c r="M14" s="40">
        <v>0.06260465904996079</v>
      </c>
      <c r="N14" s="56">
        <v>253509</v>
      </c>
      <c r="O14" s="57">
        <v>0.1509588674020812</v>
      </c>
      <c r="P14" s="67">
        <v>70997</v>
      </c>
      <c r="Q14" s="40">
        <v>0.3960913614960612</v>
      </c>
      <c r="R14" s="92">
        <v>0</v>
      </c>
      <c r="S14" s="97">
        <v>0</v>
      </c>
      <c r="T14" s="67">
        <v>186847.8661</v>
      </c>
      <c r="U14" s="40">
        <v>0.5915792503105827</v>
      </c>
      <c r="V14" s="19"/>
      <c r="W14" s="14"/>
      <c r="X14" s="23"/>
      <c r="Y14" s="23"/>
    </row>
    <row r="15" spans="1:25" ht="15.75">
      <c r="A15" s="6" t="s">
        <v>14</v>
      </c>
      <c r="B15" s="65">
        <v>2</v>
      </c>
      <c r="C15" s="52">
        <v>1.1377252449276366E-05</v>
      </c>
      <c r="D15" s="66">
        <v>0</v>
      </c>
      <c r="E15" s="40">
        <v>0</v>
      </c>
      <c r="F15" s="78">
        <v>0</v>
      </c>
      <c r="G15" s="87">
        <f>IF(F$22=0,"",F15/F$20)</f>
        <v>0</v>
      </c>
      <c r="H15" s="67">
        <v>0</v>
      </c>
      <c r="I15" s="68">
        <v>0</v>
      </c>
      <c r="J15" s="83">
        <v>0</v>
      </c>
      <c r="K15" s="89">
        <v>0</v>
      </c>
      <c r="L15" s="67">
        <v>0</v>
      </c>
      <c r="M15" s="40">
        <v>0</v>
      </c>
      <c r="N15" s="56"/>
      <c r="O15" s="40">
        <v>0</v>
      </c>
      <c r="P15" s="67">
        <v>0</v>
      </c>
      <c r="Q15" s="40">
        <v>0</v>
      </c>
      <c r="R15" s="92">
        <v>0</v>
      </c>
      <c r="S15" s="97">
        <v>0</v>
      </c>
      <c r="T15" s="67">
        <v>67.82197</v>
      </c>
      <c r="U15" s="40">
        <v>0.00021473121959933808</v>
      </c>
      <c r="V15" s="28"/>
      <c r="W15" s="14"/>
      <c r="X15" s="23"/>
      <c r="Y15" s="23"/>
    </row>
    <row r="16" spans="1:25" s="27" customFormat="1" ht="15.75">
      <c r="A16" s="4" t="s">
        <v>10</v>
      </c>
      <c r="B16" s="62">
        <v>175789.36644999974</v>
      </c>
      <c r="C16" s="52">
        <v>1</v>
      </c>
      <c r="D16" s="69">
        <v>342459</v>
      </c>
      <c r="E16" s="40">
        <v>1</v>
      </c>
      <c r="F16" s="88">
        <f>SUM(F13:F15)</f>
        <v>640117</v>
      </c>
      <c r="G16" s="87">
        <f>IF(F$22=0,"",F16/F$25)</f>
        <v>86.66626049282426</v>
      </c>
      <c r="H16" s="64">
        <v>49053</v>
      </c>
      <c r="I16" s="40">
        <v>1</v>
      </c>
      <c r="J16" s="81">
        <v>1840883</v>
      </c>
      <c r="K16" s="89">
        <v>1</v>
      </c>
      <c r="L16" s="64">
        <v>94354</v>
      </c>
      <c r="M16" s="40">
        <v>1</v>
      </c>
      <c r="N16" s="61">
        <v>1679325</v>
      </c>
      <c r="O16" s="57">
        <v>1</v>
      </c>
      <c r="P16" s="64">
        <v>179244</v>
      </c>
      <c r="Q16" s="40">
        <v>1</v>
      </c>
      <c r="R16" s="93">
        <v>20596</v>
      </c>
      <c r="S16" s="97">
        <v>1</v>
      </c>
      <c r="T16" s="64">
        <v>315845.875259999</v>
      </c>
      <c r="U16" s="40">
        <v>1</v>
      </c>
      <c r="V16" s="12"/>
      <c r="W16" s="13"/>
      <c r="X16" s="26"/>
      <c r="Y16" s="26"/>
    </row>
    <row r="17" spans="1:25" s="27" customFormat="1" ht="15.75">
      <c r="A17" s="4" t="s">
        <v>12</v>
      </c>
      <c r="B17" s="62"/>
      <c r="C17" s="63"/>
      <c r="D17" s="64"/>
      <c r="E17" s="40"/>
      <c r="F17" s="75"/>
      <c r="G17" s="76"/>
      <c r="H17" s="64"/>
      <c r="I17" s="40"/>
      <c r="J17" s="81">
        <v>0</v>
      </c>
      <c r="K17" s="82"/>
      <c r="L17" s="64"/>
      <c r="M17" s="40"/>
      <c r="N17" s="61">
        <v>1425816</v>
      </c>
      <c r="O17" s="70"/>
      <c r="P17" s="44"/>
      <c r="Q17" s="44"/>
      <c r="R17" s="93"/>
      <c r="S17" s="97"/>
      <c r="T17" s="64"/>
      <c r="U17" s="40"/>
      <c r="V17" s="25"/>
      <c r="W17" s="13"/>
      <c r="X17" s="26"/>
      <c r="Y17" s="26"/>
    </row>
    <row r="18" spans="1:25" s="27" customFormat="1" ht="15.75">
      <c r="A18" s="4" t="s">
        <v>15</v>
      </c>
      <c r="B18" s="62"/>
      <c r="C18" s="52"/>
      <c r="D18" s="69">
        <f>D19+D28+D29+D40+D37+D44</f>
        <v>313714</v>
      </c>
      <c r="E18" s="40">
        <v>1</v>
      </c>
      <c r="F18" s="88">
        <f>F19+F28+F29+F37+F40+F44</f>
        <v>620787</v>
      </c>
      <c r="G18" s="87">
        <f aca="true" t="shared" si="0" ref="G18:G27">IF(F$19=0,"",IF(F18=0,"",F18/F$22))</f>
        <v>50.99285362247412</v>
      </c>
      <c r="H18" s="64">
        <v>45664</v>
      </c>
      <c r="I18" s="40">
        <v>1</v>
      </c>
      <c r="J18" s="81">
        <v>1237418</v>
      </c>
      <c r="K18" s="89">
        <v>1</v>
      </c>
      <c r="L18" s="64">
        <v>94354</v>
      </c>
      <c r="M18" s="40">
        <v>1</v>
      </c>
      <c r="N18" s="61">
        <v>1425816</v>
      </c>
      <c r="O18" s="57"/>
      <c r="P18" s="64">
        <v>108247</v>
      </c>
      <c r="Q18" s="40">
        <v>1</v>
      </c>
      <c r="R18" s="93">
        <v>20596</v>
      </c>
      <c r="S18" s="97">
        <v>1</v>
      </c>
      <c r="T18" s="64">
        <v>128930.18718999914</v>
      </c>
      <c r="U18" s="40">
        <v>1</v>
      </c>
      <c r="V18" s="25"/>
      <c r="W18" s="13"/>
      <c r="X18" s="26"/>
      <c r="Y18" s="26"/>
    </row>
    <row r="19" spans="1:25" ht="15.75">
      <c r="A19" s="6" t="s">
        <v>16</v>
      </c>
      <c r="B19" s="65">
        <v>45096</v>
      </c>
      <c r="C19" s="52">
        <v>0.9999975354494204</v>
      </c>
      <c r="D19" s="66">
        <f>SUM(D20:D27)</f>
        <v>108032</v>
      </c>
      <c r="E19" s="40">
        <f>IF(D19=0,"",D19/D$29)</f>
        <v>0.9529740744334572</v>
      </c>
      <c r="F19" s="78">
        <f>SUM(F20+F21+F22+F23+F24+F25+F26+F27)</f>
        <v>86170</v>
      </c>
      <c r="G19" s="87">
        <f>IF(F$19=0,"",IF(F19=0,"",F19/F$22))</f>
        <v>7.078199441432561</v>
      </c>
      <c r="H19" s="67">
        <v>6293</v>
      </c>
      <c r="I19" s="40">
        <v>0.13781096706377013</v>
      </c>
      <c r="J19" s="83">
        <v>347176</v>
      </c>
      <c r="K19" s="89">
        <v>0.28056485359029854</v>
      </c>
      <c r="L19" s="67">
        <v>4410</v>
      </c>
      <c r="M19" s="40">
        <v>0.046738876995145937</v>
      </c>
      <c r="N19" s="56">
        <v>663825</v>
      </c>
      <c r="O19" s="57">
        <v>0.4655755020283122</v>
      </c>
      <c r="P19" s="67">
        <v>33902</v>
      </c>
      <c r="Q19" s="40">
        <v>0.3131911276986891</v>
      </c>
      <c r="R19" s="92">
        <v>2911</v>
      </c>
      <c r="S19" s="68">
        <v>0.14133812390755487</v>
      </c>
      <c r="T19" s="67">
        <v>8771.375599999998</v>
      </c>
      <c r="U19" s="40">
        <v>0.06803197754668563</v>
      </c>
      <c r="V19" s="29"/>
      <c r="W19" s="14"/>
      <c r="X19" s="23"/>
      <c r="Y19" s="23"/>
    </row>
    <row r="20" spans="1:25" ht="15.75">
      <c r="A20" s="6" t="s">
        <v>17</v>
      </c>
      <c r="B20" s="65">
        <v>29289</v>
      </c>
      <c r="C20" s="63">
        <v>0.19698245867708267</v>
      </c>
      <c r="D20" s="66">
        <v>54525</v>
      </c>
      <c r="E20" s="40">
        <f aca="true" t="shared" si="1" ref="E20:E44">IF(D20=0,"",D20/D$29)</f>
        <v>0.4809770383634872</v>
      </c>
      <c r="F20" s="78">
        <v>22417</v>
      </c>
      <c r="G20" s="76">
        <f t="shared" si="0"/>
        <v>1.841383275833744</v>
      </c>
      <c r="H20" s="67">
        <v>1004</v>
      </c>
      <c r="I20" s="40">
        <v>0.021986685353889278</v>
      </c>
      <c r="J20" s="83">
        <v>287677</v>
      </c>
      <c r="K20" s="82">
        <v>0.23248166747210725</v>
      </c>
      <c r="L20" s="67">
        <v>1259</v>
      </c>
      <c r="M20" s="40">
        <v>0.013343366470949827</v>
      </c>
      <c r="N20" s="56">
        <v>110947</v>
      </c>
      <c r="O20" s="70">
        <v>0.07781298568679268</v>
      </c>
      <c r="P20" s="67">
        <v>23927</v>
      </c>
      <c r="Q20" s="40">
        <v>0.22104076787347454</v>
      </c>
      <c r="R20" s="92">
        <v>485</v>
      </c>
      <c r="S20" s="68">
        <v>0.02354826179840746</v>
      </c>
      <c r="T20" s="67">
        <v>7732.9092999999975</v>
      </c>
      <c r="U20" s="40">
        <v>0.05997749222689273</v>
      </c>
      <c r="V20" s="30"/>
      <c r="W20" s="14"/>
      <c r="X20" s="23"/>
      <c r="Y20" s="23"/>
    </row>
    <row r="21" spans="1:25" ht="15.75">
      <c r="A21" s="6" t="s">
        <v>18</v>
      </c>
      <c r="B21" s="65">
        <v>4179</v>
      </c>
      <c r="C21" s="63">
        <v>0.02810576307868239</v>
      </c>
      <c r="D21" s="66">
        <v>439</v>
      </c>
      <c r="E21" s="40">
        <f t="shared" si="1"/>
        <v>0.003872515723825234</v>
      </c>
      <c r="F21" s="78">
        <v>5595</v>
      </c>
      <c r="G21" s="76">
        <f t="shared" si="0"/>
        <v>0.4595860029571217</v>
      </c>
      <c r="H21" s="67">
        <v>292</v>
      </c>
      <c r="I21" s="40">
        <v>0.006394533987386125</v>
      </c>
      <c r="J21" s="83">
        <v>0</v>
      </c>
      <c r="K21" s="82">
        <v>0</v>
      </c>
      <c r="L21" s="67">
        <v>0</v>
      </c>
      <c r="M21" s="40">
        <v>0</v>
      </c>
      <c r="N21" s="56">
        <v>3295</v>
      </c>
      <c r="O21" s="70">
        <v>0.002310957374584098</v>
      </c>
      <c r="P21" s="67">
        <v>68</v>
      </c>
      <c r="Q21" s="40">
        <v>0.0006281929291342947</v>
      </c>
      <c r="R21" s="92">
        <v>2263</v>
      </c>
      <c r="S21" s="68">
        <v>0.1098757040201981</v>
      </c>
      <c r="T21" s="67">
        <v>62.058099999999996</v>
      </c>
      <c r="U21" s="40">
        <v>0.00048133103156476083</v>
      </c>
      <c r="V21" s="19"/>
      <c r="W21" s="14"/>
      <c r="X21" s="23"/>
      <c r="Y21" s="23"/>
    </row>
    <row r="22" spans="1:25" ht="15.75">
      <c r="A22" s="6" t="s">
        <v>19</v>
      </c>
      <c r="B22" s="65">
        <v>483</v>
      </c>
      <c r="C22" s="63">
        <v>0.0032484047779381656</v>
      </c>
      <c r="D22" s="66">
        <v>21759</v>
      </c>
      <c r="E22" s="40">
        <f t="shared" si="1"/>
        <v>0.19194093310868626</v>
      </c>
      <c r="F22" s="78">
        <v>12174</v>
      </c>
      <c r="G22" s="76">
        <f t="shared" si="0"/>
        <v>1</v>
      </c>
      <c r="H22" s="67">
        <v>288</v>
      </c>
      <c r="I22" s="40">
        <v>0.006306937631394534</v>
      </c>
      <c r="J22" s="83">
        <v>0</v>
      </c>
      <c r="K22" s="82">
        <v>0</v>
      </c>
      <c r="L22" s="67">
        <v>90</v>
      </c>
      <c r="M22" s="40">
        <v>0.0009538546325539987</v>
      </c>
      <c r="N22" s="56">
        <v>2936</v>
      </c>
      <c r="O22" s="70">
        <v>0.0020591717304336604</v>
      </c>
      <c r="P22" s="67">
        <v>0</v>
      </c>
      <c r="Q22" s="40">
        <v>0</v>
      </c>
      <c r="R22" s="92">
        <v>0</v>
      </c>
      <c r="S22" s="68">
        <v>0</v>
      </c>
      <c r="T22" s="67">
        <v>114.42111</v>
      </c>
      <c r="U22" s="40">
        <v>0.0008874656315466469</v>
      </c>
      <c r="V22" s="19"/>
      <c r="W22" s="14"/>
      <c r="X22" s="23"/>
      <c r="Y22" s="23"/>
    </row>
    <row r="23" spans="1:25" ht="15.75">
      <c r="A23" s="6" t="s">
        <v>20</v>
      </c>
      <c r="B23" s="65">
        <v>1527</v>
      </c>
      <c r="C23" s="63">
        <v>0.010269801440810722</v>
      </c>
      <c r="D23" s="66">
        <v>8373</v>
      </c>
      <c r="E23" s="40">
        <f t="shared" si="1"/>
        <v>0.0738600778031633</v>
      </c>
      <c r="F23" s="78">
        <v>14920</v>
      </c>
      <c r="G23" s="76">
        <f t="shared" si="0"/>
        <v>1.2255626745523247</v>
      </c>
      <c r="H23" s="67">
        <v>128</v>
      </c>
      <c r="I23" s="40">
        <v>0.002803083391730904</v>
      </c>
      <c r="J23" s="83">
        <v>0</v>
      </c>
      <c r="K23" s="82">
        <v>0</v>
      </c>
      <c r="L23" s="67">
        <v>338</v>
      </c>
      <c r="M23" s="40">
        <v>0.0035822540644805732</v>
      </c>
      <c r="N23" s="56">
        <v>26769</v>
      </c>
      <c r="O23" s="70">
        <v>0.018774512279284283</v>
      </c>
      <c r="P23" s="67">
        <v>14</v>
      </c>
      <c r="Q23" s="40">
        <v>0.00012933383835117833</v>
      </c>
      <c r="R23" s="92">
        <v>163</v>
      </c>
      <c r="S23" s="68">
        <v>0.00791415808894931</v>
      </c>
      <c r="T23" s="67">
        <v>456.75179</v>
      </c>
      <c r="U23" s="40">
        <v>0.003542628766426156</v>
      </c>
      <c r="V23" s="19"/>
      <c r="W23" s="14"/>
      <c r="X23" s="23"/>
      <c r="Y23" s="23"/>
    </row>
    <row r="24" spans="1:25" ht="15.75">
      <c r="A24" s="6" t="s">
        <v>21</v>
      </c>
      <c r="B24" s="65">
        <v>0</v>
      </c>
      <c r="C24" s="63">
        <v>0</v>
      </c>
      <c r="D24" s="66">
        <v>4285</v>
      </c>
      <c r="E24" s="40">
        <f t="shared" si="1"/>
        <v>0.03779892910385223</v>
      </c>
      <c r="F24" s="78">
        <v>11444</v>
      </c>
      <c r="G24" s="76">
        <f t="shared" si="0"/>
        <v>0.9400361425989814</v>
      </c>
      <c r="H24" s="67">
        <v>16</v>
      </c>
      <c r="I24" s="40">
        <v>0.000350385423966363</v>
      </c>
      <c r="J24" s="83">
        <v>0</v>
      </c>
      <c r="K24" s="82">
        <v>0</v>
      </c>
      <c r="L24" s="67">
        <v>0</v>
      </c>
      <c r="M24" s="40">
        <v>0</v>
      </c>
      <c r="N24" s="56">
        <v>6994</v>
      </c>
      <c r="O24" s="70">
        <v>0.00490526126793359</v>
      </c>
      <c r="P24" s="67">
        <v>821</v>
      </c>
      <c r="Q24" s="40">
        <v>0.0075845058061655285</v>
      </c>
      <c r="R24" s="92">
        <v>0</v>
      </c>
      <c r="S24" s="68">
        <v>0</v>
      </c>
      <c r="T24" s="67">
        <v>66.86205</v>
      </c>
      <c r="U24" s="40">
        <v>0.0005185911186297134</v>
      </c>
      <c r="V24" s="19"/>
      <c r="W24" s="14"/>
      <c r="X24" s="23"/>
      <c r="Y24" s="23"/>
    </row>
    <row r="25" spans="1:25" ht="15.75">
      <c r="A25" s="6" t="s">
        <v>22</v>
      </c>
      <c r="B25" s="65">
        <v>296</v>
      </c>
      <c r="C25" s="63">
        <v>0.001990740816293369</v>
      </c>
      <c r="D25" s="66">
        <v>15448</v>
      </c>
      <c r="E25" s="40">
        <f t="shared" si="1"/>
        <v>0.13627021162107567</v>
      </c>
      <c r="F25" s="78">
        <v>7386</v>
      </c>
      <c r="G25" s="76">
        <f t="shared" si="0"/>
        <v>0.6067028092656481</v>
      </c>
      <c r="H25" s="67">
        <v>1114</v>
      </c>
      <c r="I25" s="40">
        <v>0.024395585143658024</v>
      </c>
      <c r="J25" s="83">
        <v>12253</v>
      </c>
      <c r="K25" s="82">
        <v>0.009902070278596239</v>
      </c>
      <c r="L25" s="67">
        <v>203</v>
      </c>
      <c r="M25" s="40">
        <v>0.002151472115649575</v>
      </c>
      <c r="N25" s="56">
        <v>20225</v>
      </c>
      <c r="O25" s="70">
        <v>0.014184859757500267</v>
      </c>
      <c r="P25" s="67">
        <v>5287</v>
      </c>
      <c r="Q25" s="40">
        <v>0.04884200024019141</v>
      </c>
      <c r="R25" s="92">
        <v>0</v>
      </c>
      <c r="S25" s="68">
        <v>0</v>
      </c>
      <c r="T25" s="67">
        <v>338.37325000000004</v>
      </c>
      <c r="U25" s="40">
        <v>0.0026244687716256336</v>
      </c>
      <c r="V25" s="19"/>
      <c r="W25" s="14"/>
      <c r="X25" s="23"/>
      <c r="Y25" s="23"/>
    </row>
    <row r="26" spans="1:25" ht="15.75">
      <c r="A26" s="6" t="s">
        <v>23</v>
      </c>
      <c r="B26" s="65">
        <v>2408</v>
      </c>
      <c r="C26" s="63">
        <v>0.016194945559575784</v>
      </c>
      <c r="D26" s="66">
        <v>1784</v>
      </c>
      <c r="E26" s="40">
        <f t="shared" si="1"/>
        <v>0.0157370570644743</v>
      </c>
      <c r="F26" s="78">
        <v>902</v>
      </c>
      <c r="G26" s="76">
        <f t="shared" si="0"/>
        <v>0.07409232791194349</v>
      </c>
      <c r="H26" s="67">
        <v>498</v>
      </c>
      <c r="I26" s="40">
        <v>0.010905746320953048</v>
      </c>
      <c r="J26" s="83">
        <v>3643</v>
      </c>
      <c r="K26" s="82">
        <v>0.0029440334632274624</v>
      </c>
      <c r="L26" s="67">
        <v>0</v>
      </c>
      <c r="M26" s="40">
        <v>0</v>
      </c>
      <c r="N26" s="56">
        <v>14817</v>
      </c>
      <c r="O26" s="70">
        <v>0.010391943981551617</v>
      </c>
      <c r="P26" s="67">
        <v>613</v>
      </c>
      <c r="Q26" s="40">
        <v>0.005662974493519451</v>
      </c>
      <c r="R26" s="92">
        <v>0</v>
      </c>
      <c r="S26" s="68">
        <v>0</v>
      </c>
      <c r="T26" s="67">
        <v>0</v>
      </c>
      <c r="U26" s="40">
        <v>0</v>
      </c>
      <c r="V26" s="19"/>
      <c r="W26" s="14"/>
      <c r="X26" s="23"/>
      <c r="Y26" s="23"/>
    </row>
    <row r="27" spans="1:25" ht="15.75">
      <c r="A27" s="6" t="s">
        <v>24</v>
      </c>
      <c r="B27" s="65">
        <v>6914</v>
      </c>
      <c r="C27" s="63">
        <v>0.04649993920220389</v>
      </c>
      <c r="D27" s="66">
        <v>1419</v>
      </c>
      <c r="E27" s="40">
        <f t="shared" si="1"/>
        <v>0.012517311644892955</v>
      </c>
      <c r="F27" s="78">
        <f>12089-757</f>
        <v>11332</v>
      </c>
      <c r="G27" s="76">
        <f t="shared" si="0"/>
        <v>0.9308362083127978</v>
      </c>
      <c r="H27" s="67">
        <v>2953</v>
      </c>
      <c r="I27" s="40">
        <v>0.06466800981079188</v>
      </c>
      <c r="J27" s="83">
        <v>43603</v>
      </c>
      <c r="K27" s="82">
        <v>0.035237082376367565</v>
      </c>
      <c r="L27" s="67">
        <v>2520</v>
      </c>
      <c r="M27" s="40">
        <v>0.026707929711511966</v>
      </c>
      <c r="N27" s="56">
        <v>477842</v>
      </c>
      <c r="O27" s="70">
        <v>0.335135809950232</v>
      </c>
      <c r="P27" s="67">
        <v>3172</v>
      </c>
      <c r="Q27" s="40">
        <v>0.02930335251785269</v>
      </c>
      <c r="R27" s="92">
        <v>0</v>
      </c>
      <c r="S27" s="68">
        <v>0</v>
      </c>
      <c r="T27" s="67">
        <v>0</v>
      </c>
      <c r="U27" s="40">
        <v>0</v>
      </c>
      <c r="V27" s="19"/>
      <c r="W27" s="14"/>
      <c r="X27" s="23"/>
      <c r="Y27" s="23"/>
    </row>
    <row r="28" spans="1:25" ht="15.75">
      <c r="A28" s="6" t="s">
        <v>25</v>
      </c>
      <c r="B28" s="65">
        <v>261</v>
      </c>
      <c r="C28" s="63">
        <v>0.001755349165718139</v>
      </c>
      <c r="D28" s="67">
        <v>150</v>
      </c>
      <c r="E28" s="40">
        <f t="shared" si="1"/>
        <v>0.0013231830491430183</v>
      </c>
      <c r="F28" s="56">
        <v>15223</v>
      </c>
      <c r="G28" s="40">
        <v>0.02378158992809127</v>
      </c>
      <c r="H28" s="67">
        <v>31</v>
      </c>
      <c r="I28" s="40">
        <v>0.0006788717589348283</v>
      </c>
      <c r="J28" s="83">
        <v>3931</v>
      </c>
      <c r="K28" s="89">
        <v>0.0031767761580969406</v>
      </c>
      <c r="L28" s="67">
        <v>422</v>
      </c>
      <c r="M28" s="40">
        <v>0.004472518388197639</v>
      </c>
      <c r="N28" s="56">
        <v>5018</v>
      </c>
      <c r="O28" s="57">
        <v>0.003519388195952353</v>
      </c>
      <c r="P28" s="67">
        <v>3241</v>
      </c>
      <c r="Q28" s="40">
        <v>0.029940783578297783</v>
      </c>
      <c r="R28" s="92">
        <v>480</v>
      </c>
      <c r="S28" s="68">
        <v>0.023305496212856866</v>
      </c>
      <c r="T28" s="67">
        <v>3137.54424999999</v>
      </c>
      <c r="U28" s="40">
        <v>0.024335218294349634</v>
      </c>
      <c r="V28" s="19"/>
      <c r="W28" s="14"/>
      <c r="X28" s="23"/>
      <c r="Y28" s="23"/>
    </row>
    <row r="29" spans="1:25" ht="15.75">
      <c r="A29" s="6" t="s">
        <v>26</v>
      </c>
      <c r="B29" s="65">
        <v>31863</v>
      </c>
      <c r="C29" s="52"/>
      <c r="D29" s="67">
        <f>SUM(D30:D36)</f>
        <v>113363</v>
      </c>
      <c r="E29" s="40">
        <f t="shared" si="1"/>
        <v>1</v>
      </c>
      <c r="F29" s="56">
        <v>320668</v>
      </c>
      <c r="G29" s="40">
        <v>0.5009521696814802</v>
      </c>
      <c r="H29" s="67">
        <v>14910</v>
      </c>
      <c r="I29" s="40">
        <v>0.32651541695865455</v>
      </c>
      <c r="J29" s="83">
        <v>510460</v>
      </c>
      <c r="K29" s="89">
        <v>0.41252026396900643</v>
      </c>
      <c r="L29" s="67">
        <v>11202</v>
      </c>
      <c r="M29" s="40">
        <v>0.11872310659855438</v>
      </c>
      <c r="N29" s="56">
        <v>367122</v>
      </c>
      <c r="O29" s="57">
        <v>0.25748203134205255</v>
      </c>
      <c r="P29" s="67">
        <v>21262</v>
      </c>
      <c r="Q29" s="40">
        <v>0.1964211479301967</v>
      </c>
      <c r="R29" s="92">
        <v>13870</v>
      </c>
      <c r="S29" s="68">
        <v>0.6734317343173432</v>
      </c>
      <c r="T29" s="67">
        <v>7925.18476</v>
      </c>
      <c r="U29" s="40">
        <v>0.06146880674516496</v>
      </c>
      <c r="V29" s="29"/>
      <c r="W29" s="14"/>
      <c r="X29" s="23"/>
      <c r="Y29" s="23"/>
    </row>
    <row r="30" spans="1:25" ht="15.75">
      <c r="A30" s="6" t="s">
        <v>27</v>
      </c>
      <c r="B30" s="65">
        <v>12401</v>
      </c>
      <c r="C30" s="63">
        <v>0.08340262453666913</v>
      </c>
      <c r="D30" s="67">
        <v>59343</v>
      </c>
      <c r="E30" s="40">
        <f t="shared" si="1"/>
        <v>0.523477677901961</v>
      </c>
      <c r="F30" s="56">
        <v>178436</v>
      </c>
      <c r="G30" s="46">
        <v>0.278755290048538</v>
      </c>
      <c r="H30" s="67">
        <v>8947</v>
      </c>
      <c r="I30" s="40">
        <v>0.1959311492641906</v>
      </c>
      <c r="J30" s="83">
        <v>250802</v>
      </c>
      <c r="K30" s="82">
        <v>0.20268171305088498</v>
      </c>
      <c r="L30" s="67">
        <v>9284</v>
      </c>
      <c r="M30" s="40">
        <v>0.09839540454034805</v>
      </c>
      <c r="N30" s="56">
        <v>0</v>
      </c>
      <c r="O30" s="40">
        <v>0</v>
      </c>
      <c r="P30" s="67">
        <v>11374</v>
      </c>
      <c r="Q30" s="40">
        <v>0.10507450552902159</v>
      </c>
      <c r="R30" s="92">
        <v>0</v>
      </c>
      <c r="S30" s="68">
        <v>0</v>
      </c>
      <c r="T30" s="67">
        <v>3154.49805</v>
      </c>
      <c r="U30" s="40">
        <v>0.024466714264141612</v>
      </c>
      <c r="V30" s="19"/>
      <c r="W30" s="14"/>
      <c r="X30" s="23"/>
      <c r="Y30" s="23"/>
    </row>
    <row r="31" spans="1:25" ht="15.75">
      <c r="A31" s="7" t="s">
        <v>28</v>
      </c>
      <c r="B31" s="65">
        <v>4369</v>
      </c>
      <c r="C31" s="63">
        <v>0.02938360346751935</v>
      </c>
      <c r="D31" s="67">
        <v>10065</v>
      </c>
      <c r="E31" s="40">
        <f t="shared" si="1"/>
        <v>0.08878558259749654</v>
      </c>
      <c r="F31" s="56">
        <v>1250</v>
      </c>
      <c r="G31" s="46">
        <v>0.0019527680095982453</v>
      </c>
      <c r="H31" s="67">
        <v>1894</v>
      </c>
      <c r="I31" s="40">
        <v>0.04147687456201822</v>
      </c>
      <c r="J31" s="84">
        <v>59883</v>
      </c>
      <c r="K31" s="85">
        <v>0.04839350971135057</v>
      </c>
      <c r="L31" s="67">
        <v>81</v>
      </c>
      <c r="M31" s="40">
        <v>0.0008584691692985988</v>
      </c>
      <c r="N31" s="56">
        <v>0</v>
      </c>
      <c r="O31" s="40">
        <v>0</v>
      </c>
      <c r="P31" s="67">
        <v>604</v>
      </c>
      <c r="Q31" s="40">
        <v>0.005579831311722265</v>
      </c>
      <c r="R31" s="92">
        <v>10666</v>
      </c>
      <c r="S31" s="68">
        <v>0.5178675470965236</v>
      </c>
      <c r="T31" s="67">
        <v>2940.060699999999</v>
      </c>
      <c r="U31" s="40">
        <v>0.02280350912441748</v>
      </c>
      <c r="V31" s="19"/>
      <c r="W31" s="15"/>
      <c r="X31" s="23"/>
      <c r="Y31" s="23"/>
    </row>
    <row r="32" spans="1:25" ht="15.75">
      <c r="A32" s="6" t="s">
        <v>29</v>
      </c>
      <c r="B32" s="65">
        <v>4442</v>
      </c>
      <c r="C32" s="63">
        <v>0.02987456319586197</v>
      </c>
      <c r="D32" s="67">
        <v>21724</v>
      </c>
      <c r="E32" s="40">
        <f t="shared" si="1"/>
        <v>0.19163219039721954</v>
      </c>
      <c r="F32" s="56">
        <v>132774</v>
      </c>
      <c r="G32" s="46">
        <v>0.20742145576511795</v>
      </c>
      <c r="H32" s="67">
        <v>3686</v>
      </c>
      <c r="I32" s="40">
        <v>0.08072004204625087</v>
      </c>
      <c r="J32" s="83">
        <v>169220</v>
      </c>
      <c r="K32" s="82">
        <v>0.13675249592296218</v>
      </c>
      <c r="L32" s="67">
        <v>407</v>
      </c>
      <c r="M32" s="40">
        <v>0.004313542616105306</v>
      </c>
      <c r="N32" s="56">
        <v>109252</v>
      </c>
      <c r="O32" s="40">
        <v>0.07662419274296263</v>
      </c>
      <c r="P32" s="67">
        <v>7342</v>
      </c>
      <c r="Q32" s="40">
        <v>0.06782636008388224</v>
      </c>
      <c r="R32" s="92">
        <v>3175</v>
      </c>
      <c r="S32" s="68">
        <v>0.15415614682462614</v>
      </c>
      <c r="T32" s="67">
        <v>1576.2480400000006</v>
      </c>
      <c r="U32" s="40">
        <v>0.012225593356791986</v>
      </c>
      <c r="V32" s="19"/>
      <c r="W32" s="14"/>
      <c r="X32" s="23"/>
      <c r="Y32" s="23"/>
    </row>
    <row r="33" spans="1:25" ht="15.75">
      <c r="A33" s="6" t="s">
        <v>30</v>
      </c>
      <c r="B33" s="65">
        <v>1842</v>
      </c>
      <c r="C33" s="63">
        <v>0.012388326295987786</v>
      </c>
      <c r="D33" s="67">
        <v>3210</v>
      </c>
      <c r="E33" s="40">
        <f t="shared" si="1"/>
        <v>0.028316117251660593</v>
      </c>
      <c r="F33" s="56">
        <v>390</v>
      </c>
      <c r="G33" s="46">
        <v>0.0006092636189946525</v>
      </c>
      <c r="H33" s="67">
        <v>290</v>
      </c>
      <c r="I33" s="40">
        <v>0.00635073580939033</v>
      </c>
      <c r="J33" s="83">
        <v>0</v>
      </c>
      <c r="K33" s="82">
        <v>0</v>
      </c>
      <c r="L33" s="56">
        <v>0</v>
      </c>
      <c r="M33" s="40">
        <v>0</v>
      </c>
      <c r="N33" s="56">
        <v>0</v>
      </c>
      <c r="O33" s="40">
        <v>0</v>
      </c>
      <c r="P33" s="67">
        <v>1187</v>
      </c>
      <c r="Q33" s="40">
        <v>0.010965661865917763</v>
      </c>
      <c r="R33" s="92">
        <v>29</v>
      </c>
      <c r="S33" s="68">
        <v>0.0014080403961934356</v>
      </c>
      <c r="T33" s="67">
        <v>208.45718000000002</v>
      </c>
      <c r="U33" s="40">
        <v>0.0016168221309785676</v>
      </c>
      <c r="V33" s="19"/>
      <c r="W33" s="14"/>
      <c r="X33" s="23"/>
      <c r="Y33" s="23"/>
    </row>
    <row r="34" spans="1:25" ht="15.75">
      <c r="A34" s="6" t="s">
        <v>31</v>
      </c>
      <c r="B34" s="65">
        <v>6896</v>
      </c>
      <c r="C34" s="63">
        <v>0.046378880639050914</v>
      </c>
      <c r="D34" s="67">
        <v>1794</v>
      </c>
      <c r="E34" s="40">
        <f t="shared" si="1"/>
        <v>0.015825269267750502</v>
      </c>
      <c r="F34" s="56">
        <v>4762</v>
      </c>
      <c r="G34" s="46">
        <v>0.007439265009365475</v>
      </c>
      <c r="H34" s="67">
        <v>0</v>
      </c>
      <c r="I34" s="40">
        <v>0</v>
      </c>
      <c r="J34" s="83">
        <v>2785</v>
      </c>
      <c r="K34" s="82">
        <v>0.0022506541847621417</v>
      </c>
      <c r="L34" s="67">
        <v>0</v>
      </c>
      <c r="M34" s="40">
        <v>0</v>
      </c>
      <c r="N34" s="56">
        <v>11083</v>
      </c>
      <c r="O34" s="40">
        <v>0.00777309274127938</v>
      </c>
      <c r="P34" s="67">
        <v>552</v>
      </c>
      <c r="Q34" s="40">
        <v>0.005099448483560746</v>
      </c>
      <c r="R34" s="92">
        <v>0</v>
      </c>
      <c r="S34" s="68">
        <v>0</v>
      </c>
      <c r="T34" s="67">
        <v>45.920790000000004</v>
      </c>
      <c r="U34" s="40">
        <v>0.00035616786883531327</v>
      </c>
      <c r="V34" s="19"/>
      <c r="W34" s="14"/>
      <c r="X34" s="23"/>
      <c r="Y34" s="23"/>
    </row>
    <row r="35" spans="1:25" ht="15.75">
      <c r="A35" s="6" t="s">
        <v>32</v>
      </c>
      <c r="B35" s="65">
        <v>1853</v>
      </c>
      <c r="C35" s="63">
        <v>0.012462306529025717</v>
      </c>
      <c r="D35" s="67">
        <v>12358</v>
      </c>
      <c r="E35" s="40">
        <f t="shared" si="1"/>
        <v>0.10901264080872948</v>
      </c>
      <c r="F35" s="56">
        <v>0</v>
      </c>
      <c r="G35" s="40">
        <v>0</v>
      </c>
      <c r="H35" s="67">
        <v>0</v>
      </c>
      <c r="I35" s="40">
        <v>0</v>
      </c>
      <c r="J35" s="83">
        <v>222</v>
      </c>
      <c r="K35" s="82">
        <v>0.0001794058272952228</v>
      </c>
      <c r="L35" s="67">
        <v>1199</v>
      </c>
      <c r="M35" s="40">
        <v>0.012707463382580496</v>
      </c>
      <c r="N35" s="56">
        <v>0</v>
      </c>
      <c r="O35" s="40">
        <v>0</v>
      </c>
      <c r="P35" s="67">
        <v>0</v>
      </c>
      <c r="Q35" s="40">
        <v>0</v>
      </c>
      <c r="R35" s="92">
        <v>0</v>
      </c>
      <c r="S35" s="68">
        <v>0</v>
      </c>
      <c r="T35" s="67">
        <v>0</v>
      </c>
      <c r="U35" s="40">
        <v>0</v>
      </c>
      <c r="V35" s="19"/>
      <c r="W35" s="14"/>
      <c r="X35" s="23"/>
      <c r="Y35" s="23"/>
    </row>
    <row r="36" spans="1:25" ht="15.75">
      <c r="A36" s="6" t="s">
        <v>33</v>
      </c>
      <c r="B36" s="65">
        <v>60</v>
      </c>
      <c r="C36" s="63">
        <v>0.0004035285438432504</v>
      </c>
      <c r="D36" s="67">
        <v>4869</v>
      </c>
      <c r="E36" s="40">
        <f t="shared" si="1"/>
        <v>0.04295052177518238</v>
      </c>
      <c r="F36" s="56">
        <v>3056</v>
      </c>
      <c r="G36" s="46">
        <v>0.00477412722986579</v>
      </c>
      <c r="H36" s="67">
        <v>93</v>
      </c>
      <c r="I36" s="40">
        <v>0.002036615276804485</v>
      </c>
      <c r="J36" s="83">
        <v>27548</v>
      </c>
      <c r="K36" s="82">
        <v>0.02226248527175134</v>
      </c>
      <c r="L36" s="67">
        <v>231</v>
      </c>
      <c r="M36" s="40">
        <v>0.00244822689022193</v>
      </c>
      <c r="N36" s="56">
        <v>246787</v>
      </c>
      <c r="O36" s="40">
        <v>0.17308474585781056</v>
      </c>
      <c r="P36" s="67">
        <v>203</v>
      </c>
      <c r="Q36" s="40">
        <v>0.0018753406560920857</v>
      </c>
      <c r="R36" s="92">
        <v>0</v>
      </c>
      <c r="S36" s="68">
        <v>0</v>
      </c>
      <c r="T36" s="67">
        <v>0</v>
      </c>
      <c r="U36" s="40">
        <v>0</v>
      </c>
      <c r="V36" s="19"/>
      <c r="W36" s="14"/>
      <c r="X36" s="23"/>
      <c r="Y36" s="23"/>
    </row>
    <row r="37" spans="1:25" ht="15.75">
      <c r="A37" s="6" t="s">
        <v>34</v>
      </c>
      <c r="B37" s="65">
        <v>50066</v>
      </c>
      <c r="C37" s="52"/>
      <c r="D37" s="67">
        <f>SUM(D38:D39)</f>
        <v>83790</v>
      </c>
      <c r="E37" s="40">
        <f t="shared" si="1"/>
        <v>0.73913005125129</v>
      </c>
      <c r="F37" s="56">
        <v>162353</v>
      </c>
      <c r="G37" s="40">
        <v>0.25363019572984313</v>
      </c>
      <c r="H37" s="67">
        <v>12381</v>
      </c>
      <c r="I37" s="40">
        <v>0.27113262088297124</v>
      </c>
      <c r="J37" s="83">
        <v>326095</v>
      </c>
      <c r="K37" s="89">
        <v>0.263528573206467</v>
      </c>
      <c r="L37" s="67">
        <v>22387</v>
      </c>
      <c r="M37" s="40">
        <v>0.2372660406554041</v>
      </c>
      <c r="N37" s="56">
        <v>358246</v>
      </c>
      <c r="O37" s="40">
        <v>0.25125682416244455</v>
      </c>
      <c r="P37" s="67">
        <v>19302</v>
      </c>
      <c r="Q37" s="40">
        <v>0.17831441056103173</v>
      </c>
      <c r="R37" s="92">
        <v>2254</v>
      </c>
      <c r="S37" s="68">
        <v>0.10943872596620703</v>
      </c>
      <c r="T37" s="67">
        <v>5568.43975</v>
      </c>
      <c r="U37" s="40">
        <v>0.04318957314313069</v>
      </c>
      <c r="V37" s="29"/>
      <c r="W37" s="14"/>
      <c r="X37" s="23"/>
      <c r="Y37" s="23"/>
    </row>
    <row r="38" spans="1:25" ht="15.75">
      <c r="A38" s="6" t="s">
        <v>35</v>
      </c>
      <c r="B38" s="65">
        <v>3686</v>
      </c>
      <c r="C38" s="63">
        <v>0.024790103543437015</v>
      </c>
      <c r="D38" s="67">
        <v>3951</v>
      </c>
      <c r="E38" s="40">
        <f t="shared" si="1"/>
        <v>0.03485264151442711</v>
      </c>
      <c r="F38" s="56">
        <v>0</v>
      </c>
      <c r="G38" s="40">
        <v>0</v>
      </c>
      <c r="H38" s="67">
        <v>452</v>
      </c>
      <c r="I38" s="40">
        <v>0.009898388227049755</v>
      </c>
      <c r="J38" s="83">
        <v>27673</v>
      </c>
      <c r="K38" s="82">
        <v>0.022363502066399553</v>
      </c>
      <c r="L38" s="67">
        <v>820</v>
      </c>
      <c r="M38" s="40">
        <v>0.008690675541047544</v>
      </c>
      <c r="N38" s="56">
        <v>202854</v>
      </c>
      <c r="O38" s="40">
        <v>0.1422722146476123</v>
      </c>
      <c r="P38" s="67">
        <v>16666</v>
      </c>
      <c r="Q38" s="40">
        <v>0.153962696425767</v>
      </c>
      <c r="R38" s="92">
        <v>623</v>
      </c>
      <c r="S38" s="68">
        <v>0.030248591959603808</v>
      </c>
      <c r="T38" s="67">
        <v>335.67698999999993</v>
      </c>
      <c r="U38" s="40">
        <v>0.0026035562137618437</v>
      </c>
      <c r="V38" s="19"/>
      <c r="W38" s="14"/>
      <c r="X38" s="23"/>
      <c r="Y38" s="23"/>
    </row>
    <row r="39" spans="1:25" ht="15.75">
      <c r="A39" s="6" t="s">
        <v>36</v>
      </c>
      <c r="B39" s="65">
        <v>46380</v>
      </c>
      <c r="C39" s="63">
        <v>0.3119275643908325</v>
      </c>
      <c r="D39" s="67">
        <v>79839</v>
      </c>
      <c r="E39" s="40">
        <f t="shared" si="1"/>
        <v>0.704277409736863</v>
      </c>
      <c r="F39" s="56">
        <v>162353</v>
      </c>
      <c r="G39" s="46">
        <v>0.25363019572984313</v>
      </c>
      <c r="H39" s="67">
        <v>11929</v>
      </c>
      <c r="I39" s="40">
        <v>0.2612342326559215</v>
      </c>
      <c r="J39" s="83">
        <v>298422</v>
      </c>
      <c r="K39" s="82">
        <v>0.24116507114006747</v>
      </c>
      <c r="L39" s="67">
        <v>21567</v>
      </c>
      <c r="M39" s="40">
        <v>0.22857536511435658</v>
      </c>
      <c r="N39" s="56">
        <v>155392</v>
      </c>
      <c r="O39" s="40">
        <v>0.10898460951483221</v>
      </c>
      <c r="P39" s="67">
        <v>2636</v>
      </c>
      <c r="Q39" s="40">
        <v>0.02435171413526472</v>
      </c>
      <c r="R39" s="92">
        <v>1631</v>
      </c>
      <c r="S39" s="68">
        <v>0.07919013400660323</v>
      </c>
      <c r="T39" s="67">
        <v>5232.76276</v>
      </c>
      <c r="U39" s="40">
        <v>0.04058601692936885</v>
      </c>
      <c r="V39" s="19"/>
      <c r="W39" s="14"/>
      <c r="X39" s="23"/>
      <c r="Y39" s="23"/>
    </row>
    <row r="40" spans="1:25" ht="15.75">
      <c r="A40" s="6" t="s">
        <v>37</v>
      </c>
      <c r="B40" s="65">
        <v>19685</v>
      </c>
      <c r="C40" s="52"/>
      <c r="D40" s="67">
        <f>SUM(D41:D43)</f>
        <v>8379</v>
      </c>
      <c r="E40" s="40">
        <f t="shared" si="1"/>
        <v>0.07391300512512901</v>
      </c>
      <c r="F40" s="56">
        <v>0</v>
      </c>
      <c r="G40" s="40">
        <v>0</v>
      </c>
      <c r="H40" s="67">
        <v>12049</v>
      </c>
      <c r="I40" s="40">
        <v>0.2638621233356692</v>
      </c>
      <c r="J40" s="83">
        <v>43505</v>
      </c>
      <c r="K40" s="89">
        <v>0.03515788520936337</v>
      </c>
      <c r="L40" s="56">
        <v>3108</v>
      </c>
      <c r="M40" s="40">
        <v>0.032939779977531426</v>
      </c>
      <c r="N40" s="56">
        <v>26140</v>
      </c>
      <c r="O40" s="40">
        <v>0.0183333613874441</v>
      </c>
      <c r="P40" s="67">
        <v>8078</v>
      </c>
      <c r="Q40" s="40">
        <v>0.0746256247286299</v>
      </c>
      <c r="R40" s="92">
        <v>0</v>
      </c>
      <c r="S40" s="68">
        <v>0</v>
      </c>
      <c r="T40" s="67">
        <v>0</v>
      </c>
      <c r="U40" s="40">
        <v>0</v>
      </c>
      <c r="V40" s="29"/>
      <c r="W40" s="14"/>
      <c r="X40" s="23"/>
      <c r="Y40" s="23"/>
    </row>
    <row r="41" spans="1:25" ht="15.75">
      <c r="A41" s="6" t="s">
        <v>38</v>
      </c>
      <c r="B41" s="65">
        <v>19632</v>
      </c>
      <c r="C41" s="63">
        <v>0.13203453954551153</v>
      </c>
      <c r="D41" s="67">
        <v>21</v>
      </c>
      <c r="E41" s="40">
        <f t="shared" si="1"/>
        <v>0.0001852456268800226</v>
      </c>
      <c r="F41" s="56">
        <v>0</v>
      </c>
      <c r="G41" s="40">
        <v>0</v>
      </c>
      <c r="H41" s="67">
        <v>0</v>
      </c>
      <c r="I41" s="40">
        <v>0</v>
      </c>
      <c r="J41" s="83">
        <v>86</v>
      </c>
      <c r="K41" s="82">
        <v>6.94995547179692E-05</v>
      </c>
      <c r="L41" s="56">
        <v>0</v>
      </c>
      <c r="M41" s="40">
        <v>0</v>
      </c>
      <c r="N41" s="56">
        <v>1044</v>
      </c>
      <c r="O41" s="40">
        <v>0.00073221229106701</v>
      </c>
      <c r="P41" s="67">
        <v>0</v>
      </c>
      <c r="Q41" s="40">
        <v>0</v>
      </c>
      <c r="R41" s="92">
        <v>0</v>
      </c>
      <c r="S41" s="68">
        <v>0</v>
      </c>
      <c r="T41" s="67">
        <v>0</v>
      </c>
      <c r="U41" s="40">
        <v>0</v>
      </c>
      <c r="V41" s="19"/>
      <c r="W41" s="14"/>
      <c r="X41" s="23"/>
      <c r="Y41" s="23"/>
    </row>
    <row r="42" spans="1:25" ht="15.75">
      <c r="A42" s="6" t="s">
        <v>39</v>
      </c>
      <c r="B42" s="65">
        <v>0</v>
      </c>
      <c r="C42" s="63">
        <v>0</v>
      </c>
      <c r="D42" s="67">
        <v>0</v>
      </c>
      <c r="E42" s="40">
        <v>0</v>
      </c>
      <c r="F42" s="56">
        <v>0</v>
      </c>
      <c r="G42" s="40">
        <v>0</v>
      </c>
      <c r="H42" s="67">
        <v>0</v>
      </c>
      <c r="I42" s="40">
        <v>0</v>
      </c>
      <c r="J42" s="83">
        <v>1017</v>
      </c>
      <c r="K42" s="82">
        <v>0.000821872641257845</v>
      </c>
      <c r="L42" s="56">
        <v>3108</v>
      </c>
      <c r="M42" s="40">
        <v>0.032939779977531426</v>
      </c>
      <c r="N42" s="56">
        <v>6595</v>
      </c>
      <c r="O42" s="40">
        <v>0.004625421513014302</v>
      </c>
      <c r="P42" s="67">
        <v>8078</v>
      </c>
      <c r="Q42" s="40">
        <v>0.0746256247286299</v>
      </c>
      <c r="R42" s="92">
        <v>0</v>
      </c>
      <c r="S42" s="68">
        <v>0</v>
      </c>
      <c r="T42" s="67">
        <v>0</v>
      </c>
      <c r="U42" s="40">
        <v>0</v>
      </c>
      <c r="V42" s="19"/>
      <c r="W42" s="14"/>
      <c r="X42" s="23"/>
      <c r="Y42" s="23"/>
    </row>
    <row r="43" spans="1:25" ht="15.75">
      <c r="A43" s="6" t="s">
        <v>40</v>
      </c>
      <c r="B43" s="65">
        <v>53</v>
      </c>
      <c r="C43" s="63">
        <v>0.00035645021372820453</v>
      </c>
      <c r="D43" s="67">
        <v>8358</v>
      </c>
      <c r="E43" s="40">
        <f t="shared" si="1"/>
        <v>0.07372775949824899</v>
      </c>
      <c r="F43" s="56">
        <v>0</v>
      </c>
      <c r="G43" s="40">
        <v>0</v>
      </c>
      <c r="H43" s="67">
        <v>12049</v>
      </c>
      <c r="I43" s="40">
        <v>0.2638621233356692</v>
      </c>
      <c r="J43" s="83">
        <v>42402</v>
      </c>
      <c r="K43" s="82">
        <v>0.03426651301338755</v>
      </c>
      <c r="L43" s="67">
        <v>0</v>
      </c>
      <c r="M43" s="40">
        <v>0</v>
      </c>
      <c r="N43" s="56">
        <v>18501</v>
      </c>
      <c r="O43" s="40">
        <v>0.01297572758336279</v>
      </c>
      <c r="P43" s="67">
        <v>0</v>
      </c>
      <c r="Q43" s="40">
        <v>0</v>
      </c>
      <c r="R43" s="92">
        <v>0</v>
      </c>
      <c r="S43" s="68">
        <v>0</v>
      </c>
      <c r="T43" s="67">
        <v>0</v>
      </c>
      <c r="U43" s="40">
        <v>0</v>
      </c>
      <c r="V43" s="19"/>
      <c r="W43" s="14"/>
      <c r="X43" s="23"/>
      <c r="Y43" s="23"/>
    </row>
    <row r="44" spans="1:25" ht="15.75">
      <c r="A44" s="6" t="s">
        <v>41</v>
      </c>
      <c r="B44" s="65">
        <v>1717</v>
      </c>
      <c r="C44" s="63">
        <v>0.011547641829647681</v>
      </c>
      <c r="D44" s="56"/>
      <c r="E44" s="40">
        <f t="shared" si="1"/>
      </c>
      <c r="F44" s="56">
        <v>36373</v>
      </c>
      <c r="G44" s="40">
        <v>0.05682242465049358</v>
      </c>
      <c r="H44" s="67">
        <v>0</v>
      </c>
      <c r="I44" s="40">
        <v>0</v>
      </c>
      <c r="J44" s="83">
        <v>6251</v>
      </c>
      <c r="K44" s="89">
        <v>0.005051647866767738</v>
      </c>
      <c r="L44" s="67">
        <v>52825</v>
      </c>
      <c r="M44" s="40">
        <v>0.5598596773851665</v>
      </c>
      <c r="N44" s="56">
        <v>5465</v>
      </c>
      <c r="O44" s="40">
        <v>0.0038328928837942622</v>
      </c>
      <c r="P44" s="67">
        <v>22462</v>
      </c>
      <c r="Q44" s="40">
        <v>0.20750690550315481</v>
      </c>
      <c r="R44" s="92">
        <v>1081</v>
      </c>
      <c r="S44" s="68">
        <v>0.052485919596038065</v>
      </c>
      <c r="T44" s="67">
        <v>103527.64282999915</v>
      </c>
      <c r="U44" s="40">
        <v>0.8029744242706691</v>
      </c>
      <c r="V44" s="29"/>
      <c r="W44" s="14"/>
      <c r="X44" s="23"/>
      <c r="Y44" s="23"/>
    </row>
    <row r="45" spans="1:25" s="27" customFormat="1" ht="15.75">
      <c r="A45" s="4" t="s">
        <v>42</v>
      </c>
      <c r="B45" s="62"/>
      <c r="C45" s="52"/>
      <c r="D45" s="64">
        <v>313714</v>
      </c>
      <c r="E45" s="40">
        <v>0.9999999999999999</v>
      </c>
      <c r="F45" s="88">
        <f>F46+F47+F48+F49</f>
        <v>646496</v>
      </c>
      <c r="G45" s="87">
        <f aca="true" t="shared" si="2" ref="G45:G54">IF(F$19=0,"",IF(F45=0,"",F45/F$22))</f>
        <v>53.10464925250534</v>
      </c>
      <c r="H45" s="64">
        <v>45664</v>
      </c>
      <c r="I45" s="40">
        <v>1</v>
      </c>
      <c r="J45" s="61">
        <v>1237418</v>
      </c>
      <c r="K45" s="40">
        <v>1</v>
      </c>
      <c r="L45" s="64">
        <v>94354</v>
      </c>
      <c r="M45" s="40">
        <v>1</v>
      </c>
      <c r="N45" s="61">
        <v>1425816</v>
      </c>
      <c r="O45" s="57">
        <v>1</v>
      </c>
      <c r="P45" s="64">
        <v>108247</v>
      </c>
      <c r="Q45" s="40">
        <v>1</v>
      </c>
      <c r="R45" s="93">
        <f>SUM(R46:R49)</f>
        <v>20596</v>
      </c>
      <c r="S45" s="68">
        <v>1</v>
      </c>
      <c r="T45" s="64">
        <v>128930.187190003</v>
      </c>
      <c r="U45" s="40">
        <v>1</v>
      </c>
      <c r="V45" s="25"/>
      <c r="W45" s="13"/>
      <c r="X45" s="26"/>
      <c r="Y45" s="26"/>
    </row>
    <row r="46" spans="1:25" ht="15.75">
      <c r="A46" s="6" t="s">
        <v>43</v>
      </c>
      <c r="B46" s="65">
        <v>133020</v>
      </c>
      <c r="C46" s="63">
        <v>0.8946227817004861</v>
      </c>
      <c r="D46" s="71">
        <v>278435</v>
      </c>
      <c r="E46" s="40">
        <v>0.8875440688015198</v>
      </c>
      <c r="F46" s="78">
        <v>601219</v>
      </c>
      <c r="G46" s="76">
        <f t="shared" si="2"/>
        <v>49.385493675045176</v>
      </c>
      <c r="H46" s="71">
        <v>41668</v>
      </c>
      <c r="I46" s="40">
        <v>0.9124912403644009</v>
      </c>
      <c r="J46" s="56">
        <v>1158859</v>
      </c>
      <c r="K46" s="46"/>
      <c r="L46" s="71">
        <v>36059</v>
      </c>
      <c r="M46" s="40">
        <v>0.3821671577251627</v>
      </c>
      <c r="N46" s="56">
        <v>1319203</v>
      </c>
      <c r="O46" s="70">
        <v>0.9252266772150123</v>
      </c>
      <c r="P46" s="71">
        <v>87943</v>
      </c>
      <c r="Q46" s="40">
        <v>0.8124289818655482</v>
      </c>
      <c r="R46" s="98">
        <v>17703</v>
      </c>
      <c r="S46" s="68">
        <v>0.8595358322004273</v>
      </c>
      <c r="T46" s="71">
        <v>20586.9849</v>
      </c>
      <c r="U46" s="40">
        <v>0.15967544411970166</v>
      </c>
      <c r="V46" s="19"/>
      <c r="W46" s="14"/>
      <c r="X46" s="23"/>
      <c r="Y46" s="23"/>
    </row>
    <row r="47" spans="1:25" ht="15.75">
      <c r="A47" s="6" t="s">
        <v>44</v>
      </c>
      <c r="B47" s="65">
        <v>1048</v>
      </c>
      <c r="C47" s="63">
        <v>0.00704829856579544</v>
      </c>
      <c r="D47" s="71">
        <v>3122</v>
      </c>
      <c r="E47" s="40">
        <v>0.009951739482458545</v>
      </c>
      <c r="F47" s="78">
        <v>0</v>
      </c>
      <c r="G47" s="76">
        <f t="shared" si="2"/>
      </c>
      <c r="H47" s="71">
        <v>92</v>
      </c>
      <c r="I47" s="40">
        <v>0.0020147161878065873</v>
      </c>
      <c r="J47" s="56">
        <v>9984</v>
      </c>
      <c r="K47" s="46"/>
      <c r="L47" s="71"/>
      <c r="M47" s="40" t="s">
        <v>76</v>
      </c>
      <c r="N47" s="56">
        <v>1222</v>
      </c>
      <c r="O47" s="70">
        <v>0.0008570530839883968</v>
      </c>
      <c r="P47" s="71">
        <v>0</v>
      </c>
      <c r="Q47" s="40">
        <v>0</v>
      </c>
      <c r="R47" s="98">
        <v>2893</v>
      </c>
      <c r="S47" s="68">
        <v>0.14046416779957274</v>
      </c>
      <c r="T47" s="71">
        <v>0</v>
      </c>
      <c r="U47" s="40">
        <v>0</v>
      </c>
      <c r="V47" s="19"/>
      <c r="W47" s="14"/>
      <c r="X47" s="23"/>
      <c r="Y47" s="23"/>
    </row>
    <row r="48" spans="1:25" ht="15.75">
      <c r="A48" s="6" t="s">
        <v>45</v>
      </c>
      <c r="B48" s="65">
        <v>14228</v>
      </c>
      <c r="C48" s="63">
        <v>0.0956900686966961</v>
      </c>
      <c r="D48" s="72">
        <v>31505</v>
      </c>
      <c r="E48" s="40">
        <v>0.1004258655973275</v>
      </c>
      <c r="F48" s="78">
        <v>45277</v>
      </c>
      <c r="G48" s="76">
        <f t="shared" si="2"/>
        <v>3.719155577460161</v>
      </c>
      <c r="H48" s="72">
        <v>3753</v>
      </c>
      <c r="I48" s="40">
        <v>0.08218728100911002</v>
      </c>
      <c r="J48" s="56">
        <v>68575</v>
      </c>
      <c r="K48" s="46"/>
      <c r="L48" s="72">
        <v>58295</v>
      </c>
      <c r="M48" s="40">
        <v>0.6178328422748374</v>
      </c>
      <c r="N48" s="56">
        <v>105145</v>
      </c>
      <c r="O48" s="70">
        <v>0.07374373691977086</v>
      </c>
      <c r="P48" s="72">
        <v>20304</v>
      </c>
      <c r="Q48" s="40">
        <v>0.18757101813445176</v>
      </c>
      <c r="R48" s="95"/>
      <c r="S48" s="68" t="s">
        <v>76</v>
      </c>
      <c r="T48" s="72">
        <v>108343.202290003</v>
      </c>
      <c r="U48" s="40">
        <v>0.8403245558802983</v>
      </c>
      <c r="V48" s="19"/>
      <c r="W48" s="14"/>
      <c r="X48" s="23"/>
      <c r="Y48" s="23"/>
    </row>
    <row r="49" spans="1:25" ht="15.75">
      <c r="A49" s="6" t="s">
        <v>46</v>
      </c>
      <c r="B49" s="65">
        <v>392</v>
      </c>
      <c r="C49" s="63">
        <v>0.002636386486442569</v>
      </c>
      <c r="D49" s="67">
        <v>652</v>
      </c>
      <c r="E49" s="40">
        <v>0.0020783261186940972</v>
      </c>
      <c r="F49" s="78">
        <v>0</v>
      </c>
      <c r="G49" s="76">
        <f t="shared" si="2"/>
      </c>
      <c r="H49" s="67">
        <v>151</v>
      </c>
      <c r="I49" s="40">
        <v>0.0033067624386825508</v>
      </c>
      <c r="J49" s="56">
        <v>0</v>
      </c>
      <c r="K49" s="46">
        <v>0</v>
      </c>
      <c r="L49" s="67">
        <v>0</v>
      </c>
      <c r="M49" s="40">
        <v>0</v>
      </c>
      <c r="N49" s="56">
        <v>246</v>
      </c>
      <c r="O49" s="70">
        <v>0.0001725327812284334</v>
      </c>
      <c r="P49" s="67">
        <v>0</v>
      </c>
      <c r="Q49" s="40">
        <v>0</v>
      </c>
      <c r="R49" s="92">
        <v>0</v>
      </c>
      <c r="S49" s="68">
        <v>0</v>
      </c>
      <c r="T49" s="67">
        <v>0</v>
      </c>
      <c r="U49" s="40">
        <v>0</v>
      </c>
      <c r="V49" s="19"/>
      <c r="W49" s="14"/>
      <c r="X49" s="23"/>
      <c r="Y49" s="23"/>
    </row>
    <row r="50" spans="1:25" s="27" customFormat="1" ht="15.75">
      <c r="A50" s="4" t="s">
        <v>47</v>
      </c>
      <c r="B50" s="62"/>
      <c r="C50" s="52">
        <v>0.9999975354494203</v>
      </c>
      <c r="D50" s="64">
        <v>313714</v>
      </c>
      <c r="E50" s="40">
        <v>1</v>
      </c>
      <c r="F50" s="88">
        <f>F51+F52+F53+F54+F55</f>
        <v>646496</v>
      </c>
      <c r="G50" s="87">
        <f t="shared" si="2"/>
        <v>53.10464925250534</v>
      </c>
      <c r="H50" s="64">
        <v>49053</v>
      </c>
      <c r="I50" s="40">
        <v>1</v>
      </c>
      <c r="J50" s="61">
        <v>1237418</v>
      </c>
      <c r="K50" s="40">
        <v>1</v>
      </c>
      <c r="L50" s="64">
        <v>94354</v>
      </c>
      <c r="M50" s="40">
        <v>1</v>
      </c>
      <c r="N50" s="61">
        <v>1425816</v>
      </c>
      <c r="O50" s="57">
        <v>1</v>
      </c>
      <c r="P50" s="64">
        <v>108247</v>
      </c>
      <c r="Q50" s="40">
        <v>1</v>
      </c>
      <c r="R50" s="93">
        <f>R51+R52+R53+R54+R55</f>
        <v>20596</v>
      </c>
      <c r="S50" s="68">
        <v>1</v>
      </c>
      <c r="T50" s="64">
        <v>128930.18719</v>
      </c>
      <c r="U50" s="40">
        <v>1</v>
      </c>
      <c r="V50" s="25"/>
      <c r="W50" s="13"/>
      <c r="X50" s="26"/>
      <c r="Y50" s="26"/>
    </row>
    <row r="51" spans="1:25" ht="15.75">
      <c r="A51" s="6" t="s">
        <v>48</v>
      </c>
      <c r="B51" s="65">
        <v>1887</v>
      </c>
      <c r="C51" s="63">
        <v>0.012690972703870224</v>
      </c>
      <c r="D51" s="67">
        <v>44965</v>
      </c>
      <c r="E51" s="40">
        <v>0.14333118700472405</v>
      </c>
      <c r="F51" s="78">
        <v>225847</v>
      </c>
      <c r="G51" s="76">
        <f t="shared" si="2"/>
        <v>18.551585345818957</v>
      </c>
      <c r="H51" s="67">
        <v>9305</v>
      </c>
      <c r="I51" s="40">
        <v>0.18969278127739383</v>
      </c>
      <c r="J51" s="56">
        <v>234438</v>
      </c>
      <c r="K51" s="46">
        <v>0.1894574024298984</v>
      </c>
      <c r="L51" s="67">
        <v>36398</v>
      </c>
      <c r="M51" s="56">
        <v>0.38576001017444944</v>
      </c>
      <c r="N51" s="56">
        <v>4652</v>
      </c>
      <c r="O51" s="70">
        <v>0.0032626930824173664</v>
      </c>
      <c r="P51" s="67">
        <v>5080</v>
      </c>
      <c r="Q51" s="40">
        <v>0.046929707058856136</v>
      </c>
      <c r="R51" s="92">
        <v>44</v>
      </c>
      <c r="S51" s="68">
        <v>0.0021363371528452125</v>
      </c>
      <c r="T51" s="67">
        <v>68788.95369</v>
      </c>
      <c r="U51" s="40">
        <v>0.533536444716613</v>
      </c>
      <c r="V51" s="19"/>
      <c r="W51" s="14"/>
      <c r="X51" s="23"/>
      <c r="Y51" s="23"/>
    </row>
    <row r="52" spans="1:25" ht="15.75">
      <c r="A52" s="6" t="s">
        <v>49</v>
      </c>
      <c r="B52" s="65">
        <v>3587</v>
      </c>
      <c r="C52" s="63">
        <v>0.02412428144609565</v>
      </c>
      <c r="D52" s="67">
        <v>79479</v>
      </c>
      <c r="E52" s="40">
        <v>0.25334859139215976</v>
      </c>
      <c r="F52" s="78">
        <v>165422</v>
      </c>
      <c r="G52" s="76">
        <f t="shared" si="2"/>
        <v>13.588138656152456</v>
      </c>
      <c r="H52" s="67">
        <v>8134</v>
      </c>
      <c r="I52" s="40">
        <v>0.1658206429780034</v>
      </c>
      <c r="J52" s="56">
        <v>311286</v>
      </c>
      <c r="K52" s="46">
        <v>0.25156091151090415</v>
      </c>
      <c r="L52" s="67">
        <v>14382</v>
      </c>
      <c r="M52" s="56">
        <v>0.152425970282129</v>
      </c>
      <c r="N52" s="56">
        <v>10230</v>
      </c>
      <c r="O52" s="70">
        <v>0.007174838829133633</v>
      </c>
      <c r="P52" s="67">
        <v>10403</v>
      </c>
      <c r="Q52" s="40">
        <v>0.09610428002623629</v>
      </c>
      <c r="R52" s="92">
        <v>148</v>
      </c>
      <c r="S52" s="68">
        <v>0.007185861332297533</v>
      </c>
      <c r="T52" s="67">
        <v>41172.32208</v>
      </c>
      <c r="U52" s="40">
        <v>0.3193381082998488</v>
      </c>
      <c r="V52" s="19"/>
      <c r="W52" s="14"/>
      <c r="X52" s="23"/>
      <c r="Y52" s="23"/>
    </row>
    <row r="53" spans="1:25" ht="15.75">
      <c r="A53" s="6" t="s">
        <v>50</v>
      </c>
      <c r="B53" s="65">
        <v>18995</v>
      </c>
      <c r="C53" s="63">
        <v>0.12775041150504235</v>
      </c>
      <c r="D53" s="67">
        <v>62341</v>
      </c>
      <c r="E53" s="40">
        <v>0.19871921559127104</v>
      </c>
      <c r="F53" s="78">
        <v>137782</v>
      </c>
      <c r="G53" s="76">
        <f t="shared" si="2"/>
        <v>11.317726301954986</v>
      </c>
      <c r="H53" s="67">
        <v>19516</v>
      </c>
      <c r="I53" s="40">
        <v>0.39785538091452105</v>
      </c>
      <c r="J53" s="56">
        <v>296281</v>
      </c>
      <c r="K53" s="46">
        <v>0.2394348554813329</v>
      </c>
      <c r="L53" s="67">
        <v>10728</v>
      </c>
      <c r="M53" s="56">
        <v>0.11369947220043665</v>
      </c>
      <c r="N53" s="56">
        <v>38239</v>
      </c>
      <c r="O53" s="70">
        <v>0.026819028542252297</v>
      </c>
      <c r="P53" s="67">
        <v>19363</v>
      </c>
      <c r="Q53" s="40">
        <v>0.1788779365709904</v>
      </c>
      <c r="R53" s="92">
        <v>1776</v>
      </c>
      <c r="S53" s="68">
        <v>0.0862303359875704</v>
      </c>
      <c r="T53" s="67">
        <v>9707.92153</v>
      </c>
      <c r="U53" s="40">
        <v>0.07529595466803882</v>
      </c>
      <c r="V53" s="19"/>
      <c r="W53" s="14"/>
      <c r="X53" s="23"/>
      <c r="Y53" s="23"/>
    </row>
    <row r="54" spans="1:25" ht="15.75">
      <c r="A54" s="6" t="s">
        <v>51</v>
      </c>
      <c r="B54" s="65">
        <v>91887</v>
      </c>
      <c r="C54" s="63">
        <v>0.6179837884687458</v>
      </c>
      <c r="D54" s="67">
        <v>112355</v>
      </c>
      <c r="E54" s="40">
        <v>0.35814467954888846</v>
      </c>
      <c r="F54" s="78">
        <v>117445</v>
      </c>
      <c r="G54" s="76">
        <f t="shared" si="2"/>
        <v>9.64719894857894</v>
      </c>
      <c r="H54" s="67">
        <v>8782</v>
      </c>
      <c r="I54" s="40">
        <v>0.1790308441889385</v>
      </c>
      <c r="J54" s="56">
        <v>216894</v>
      </c>
      <c r="K54" s="46">
        <v>0.17527949326743267</v>
      </c>
      <c r="L54" s="67">
        <v>6803</v>
      </c>
      <c r="M54" s="56">
        <v>0.07210081183627615</v>
      </c>
      <c r="N54" s="56">
        <v>355335</v>
      </c>
      <c r="O54" s="70">
        <v>0.2492151862512414</v>
      </c>
      <c r="P54" s="67">
        <v>42437</v>
      </c>
      <c r="Q54" s="40">
        <v>0.39203857843635387</v>
      </c>
      <c r="R54" s="92">
        <v>18628</v>
      </c>
      <c r="S54" s="68">
        <v>0.9044474655272868</v>
      </c>
      <c r="T54" s="67">
        <v>9142.86249</v>
      </c>
      <c r="U54" s="40">
        <v>0.07091328019656465</v>
      </c>
      <c r="V54" s="19"/>
      <c r="W54" s="14"/>
      <c r="X54" s="23"/>
      <c r="Y54" s="23"/>
    </row>
    <row r="55" spans="1:25" ht="15.75">
      <c r="A55" s="6" t="s">
        <v>52</v>
      </c>
      <c r="B55" s="65">
        <v>32332</v>
      </c>
      <c r="C55" s="63">
        <v>0.2174480813256662</v>
      </c>
      <c r="D55" s="67">
        <v>14574</v>
      </c>
      <c r="E55" s="40">
        <v>0.04645632646295671</v>
      </c>
      <c r="F55" s="78">
        <v>0</v>
      </c>
      <c r="G55" s="76">
        <v>0</v>
      </c>
      <c r="H55" s="67">
        <v>3316</v>
      </c>
      <c r="I55" s="40">
        <v>0.06760035064114325</v>
      </c>
      <c r="J55" s="56">
        <v>178519</v>
      </c>
      <c r="K55" s="46">
        <v>0.14426733731043187</v>
      </c>
      <c r="L55" s="67">
        <v>26043</v>
      </c>
      <c r="M55" s="40">
        <v>0.27601373550670877</v>
      </c>
      <c r="N55" s="56">
        <v>1017360</v>
      </c>
      <c r="O55" s="70">
        <v>0.7135282532949553</v>
      </c>
      <c r="P55" s="67">
        <v>30964</v>
      </c>
      <c r="Q55" s="40">
        <v>0.28604949790756323</v>
      </c>
      <c r="R55" s="92">
        <v>0</v>
      </c>
      <c r="S55" s="68">
        <v>0</v>
      </c>
      <c r="T55" s="67">
        <v>118.1274</v>
      </c>
      <c r="U55" s="40">
        <v>0.00091621211893472</v>
      </c>
      <c r="V55" s="19"/>
      <c r="W55" s="14"/>
      <c r="X55" s="23"/>
      <c r="Y55" s="23"/>
    </row>
    <row r="56" spans="1:25" s="27" customFormat="1" ht="15.75">
      <c r="A56" s="4" t="s">
        <v>13</v>
      </c>
      <c r="B56" s="62"/>
      <c r="C56" s="63"/>
      <c r="D56" s="64"/>
      <c r="E56" s="73"/>
      <c r="F56" s="75"/>
      <c r="G56" s="76"/>
      <c r="H56" s="67"/>
      <c r="I56" s="73"/>
      <c r="J56" s="61"/>
      <c r="K56" s="46"/>
      <c r="L56" s="64"/>
      <c r="M56" s="73"/>
      <c r="N56" s="61">
        <v>253509</v>
      </c>
      <c r="O56" s="70"/>
      <c r="P56" s="64"/>
      <c r="Q56" s="44"/>
      <c r="R56" s="93"/>
      <c r="S56" s="6"/>
      <c r="T56" s="64"/>
      <c r="U56" s="73"/>
      <c r="V56" s="25"/>
      <c r="W56" s="13"/>
      <c r="X56" s="26"/>
      <c r="Y56" s="26"/>
    </row>
    <row r="57" spans="1:25" s="27" customFormat="1" ht="15.75">
      <c r="A57" s="4" t="s">
        <v>53</v>
      </c>
      <c r="B57" s="62"/>
      <c r="C57" s="52">
        <v>1.0000000000000002</v>
      </c>
      <c r="D57" s="64">
        <v>28745</v>
      </c>
      <c r="E57" s="42">
        <v>1</v>
      </c>
      <c r="F57" s="88"/>
      <c r="G57" s="87"/>
      <c r="H57" s="64">
        <v>3389</v>
      </c>
      <c r="I57" s="42">
        <v>1</v>
      </c>
      <c r="J57" s="61">
        <v>603465</v>
      </c>
      <c r="K57" s="40">
        <v>1</v>
      </c>
      <c r="L57" s="64">
        <v>5907</v>
      </c>
      <c r="M57" s="40">
        <v>1</v>
      </c>
      <c r="N57" s="61">
        <v>253509</v>
      </c>
      <c r="O57" s="57">
        <v>1</v>
      </c>
      <c r="P57" s="64">
        <v>70997</v>
      </c>
      <c r="Q57" s="42">
        <v>1</v>
      </c>
      <c r="R57" s="93">
        <f>SUM(R58:R64)</f>
        <v>0</v>
      </c>
      <c r="S57" s="94">
        <v>0</v>
      </c>
      <c r="T57" s="64">
        <v>186847.8661</v>
      </c>
      <c r="U57" s="42">
        <v>1</v>
      </c>
      <c r="V57" s="25"/>
      <c r="W57" s="13"/>
      <c r="X57" s="26"/>
      <c r="Y57" s="26"/>
    </row>
    <row r="58" spans="1:25" ht="15.75">
      <c r="A58" s="6" t="s">
        <v>54</v>
      </c>
      <c r="B58" s="65">
        <v>13671</v>
      </c>
      <c r="C58" s="63">
        <v>0.5044835602789771</v>
      </c>
      <c r="D58" s="67">
        <v>4403</v>
      </c>
      <c r="E58" s="42">
        <v>0.15317446512436947</v>
      </c>
      <c r="F58" s="78">
        <v>0</v>
      </c>
      <c r="G58" s="76">
        <v>0</v>
      </c>
      <c r="H58" s="67">
        <v>74</v>
      </c>
      <c r="I58" s="42">
        <v>0.021835349660666862</v>
      </c>
      <c r="J58" s="56">
        <v>169920</v>
      </c>
      <c r="K58" s="46">
        <v>0.2815739106659044</v>
      </c>
      <c r="L58" s="67">
        <v>0</v>
      </c>
      <c r="M58" s="40">
        <v>0</v>
      </c>
      <c r="N58" s="56">
        <v>84212</v>
      </c>
      <c r="O58" s="70">
        <v>0.33218544509267917</v>
      </c>
      <c r="P58" s="67">
        <v>22048</v>
      </c>
      <c r="Q58" s="42">
        <v>0.3105483330281561</v>
      </c>
      <c r="R58" s="92">
        <v>0</v>
      </c>
      <c r="S58" s="94">
        <v>0</v>
      </c>
      <c r="T58" s="67">
        <v>114911.5749</v>
      </c>
      <c r="U58" s="40">
        <v>0.6150007345467886</v>
      </c>
      <c r="V58" s="19"/>
      <c r="W58" s="14"/>
      <c r="X58" s="23"/>
      <c r="Y58" s="23"/>
    </row>
    <row r="59" spans="1:25" ht="15.75">
      <c r="A59" s="6" t="s">
        <v>55</v>
      </c>
      <c r="B59" s="65">
        <v>9162</v>
      </c>
      <c r="C59" s="63">
        <v>0.3380936565924942</v>
      </c>
      <c r="D59" s="67">
        <v>1210</v>
      </c>
      <c r="E59" s="42">
        <v>0.04209427726561141</v>
      </c>
      <c r="F59" s="78">
        <v>0</v>
      </c>
      <c r="G59" s="76">
        <v>0</v>
      </c>
      <c r="H59" s="67">
        <v>0</v>
      </c>
      <c r="I59" s="42">
        <v>0</v>
      </c>
      <c r="J59" s="56">
        <v>93965</v>
      </c>
      <c r="K59" s="46">
        <v>0.1557091132045769</v>
      </c>
      <c r="L59" s="67">
        <v>0</v>
      </c>
      <c r="M59" s="40">
        <v>0</v>
      </c>
      <c r="N59" s="56">
        <v>34415</v>
      </c>
      <c r="O59" s="70">
        <v>0.1357545491481565</v>
      </c>
      <c r="P59" s="67">
        <v>342</v>
      </c>
      <c r="Q59" s="42">
        <v>0.004817104948096398</v>
      </c>
      <c r="R59" s="92">
        <v>0</v>
      </c>
      <c r="S59" s="94">
        <v>0</v>
      </c>
      <c r="T59" s="67">
        <v>10966.56091</v>
      </c>
      <c r="U59" s="40">
        <v>0.058692460015201633</v>
      </c>
      <c r="V59" s="19"/>
      <c r="W59" s="14"/>
      <c r="X59" s="23"/>
      <c r="Y59" s="23"/>
    </row>
    <row r="60" spans="1:25" ht="15.75">
      <c r="A60" s="6" t="s">
        <v>56</v>
      </c>
      <c r="B60" s="65">
        <v>874</v>
      </c>
      <c r="C60" s="63">
        <v>0.03225211262408207</v>
      </c>
      <c r="D60" s="67">
        <v>20793</v>
      </c>
      <c r="E60" s="42">
        <v>0.7233605844494695</v>
      </c>
      <c r="F60" s="78">
        <v>0</v>
      </c>
      <c r="G60" s="76">
        <v>0</v>
      </c>
      <c r="H60" s="67">
        <v>2464</v>
      </c>
      <c r="I60" s="42">
        <v>0.7270581292416642</v>
      </c>
      <c r="J60" s="56">
        <v>99690</v>
      </c>
      <c r="K60" s="46">
        <v>0.1651959931396187</v>
      </c>
      <c r="L60" s="67">
        <v>4501</v>
      </c>
      <c r="M60" s="56">
        <v>0.7619773150499407</v>
      </c>
      <c r="N60" s="56">
        <v>56577</v>
      </c>
      <c r="O60" s="70">
        <v>0.22317550856182622</v>
      </c>
      <c r="P60" s="67">
        <v>8925</v>
      </c>
      <c r="Q60" s="42">
        <v>0.1257095370226911</v>
      </c>
      <c r="R60" s="92">
        <v>0</v>
      </c>
      <c r="S60" s="94">
        <v>0</v>
      </c>
      <c r="T60" s="67">
        <v>59457.28719</v>
      </c>
      <c r="U60" s="42">
        <v>0.3182122891260571</v>
      </c>
      <c r="V60" s="19"/>
      <c r="W60" s="14"/>
      <c r="X60" s="23"/>
      <c r="Y60" s="23"/>
    </row>
    <row r="61" spans="1:25" ht="15.75">
      <c r="A61" s="6" t="s">
        <v>57</v>
      </c>
      <c r="B61" s="65">
        <v>0</v>
      </c>
      <c r="C61" s="63">
        <v>0</v>
      </c>
      <c r="D61" s="67">
        <v>264</v>
      </c>
      <c r="E61" s="42">
        <v>0.009184205948860671</v>
      </c>
      <c r="F61" s="78">
        <v>0</v>
      </c>
      <c r="G61" s="76">
        <v>0</v>
      </c>
      <c r="H61" s="67">
        <v>0</v>
      </c>
      <c r="I61" s="40">
        <v>0</v>
      </c>
      <c r="J61" s="56">
        <v>41395</v>
      </c>
      <c r="K61" s="46">
        <v>0.06859552749538084</v>
      </c>
      <c r="L61" s="67">
        <v>1162</v>
      </c>
      <c r="M61" s="42">
        <v>0.196715760961571</v>
      </c>
      <c r="N61" s="56">
        <v>18151</v>
      </c>
      <c r="O61" s="70">
        <v>0.07159903593166318</v>
      </c>
      <c r="P61" s="67">
        <v>34715</v>
      </c>
      <c r="Q61" s="42">
        <v>0.4889643224361593</v>
      </c>
      <c r="R61" s="92">
        <v>0</v>
      </c>
      <c r="S61" s="94">
        <v>0</v>
      </c>
      <c r="T61" s="67">
        <v>0</v>
      </c>
      <c r="U61" s="40">
        <v>0</v>
      </c>
      <c r="V61" s="19"/>
      <c r="W61" s="14"/>
      <c r="X61" s="23"/>
      <c r="Y61" s="23"/>
    </row>
    <row r="62" spans="1:25" ht="15.75">
      <c r="A62" s="6" t="s">
        <v>58</v>
      </c>
      <c r="B62" s="65">
        <v>0</v>
      </c>
      <c r="C62" s="63">
        <v>0</v>
      </c>
      <c r="D62" s="67">
        <v>199</v>
      </c>
      <c r="E62" s="42">
        <v>0.006922943120542703</v>
      </c>
      <c r="F62" s="78">
        <v>0</v>
      </c>
      <c r="G62" s="76">
        <v>0</v>
      </c>
      <c r="H62" s="67">
        <v>0</v>
      </c>
      <c r="I62" s="40">
        <v>0</v>
      </c>
      <c r="J62" s="56">
        <v>3918</v>
      </c>
      <c r="K62" s="46">
        <v>0.00649250577912555</v>
      </c>
      <c r="L62" s="67">
        <v>244</v>
      </c>
      <c r="M62" s="42">
        <v>0.04130692398848823</v>
      </c>
      <c r="N62" s="56">
        <v>4424</v>
      </c>
      <c r="O62" s="70">
        <v>0.017451056964447022</v>
      </c>
      <c r="P62" s="67">
        <v>0</v>
      </c>
      <c r="Q62" s="42">
        <v>0</v>
      </c>
      <c r="R62" s="92">
        <v>0</v>
      </c>
      <c r="S62" s="94">
        <v>0</v>
      </c>
      <c r="T62" s="67">
        <v>360.0672</v>
      </c>
      <c r="U62" s="42">
        <v>0.0019270608089647324</v>
      </c>
      <c r="V62" s="19"/>
      <c r="W62" s="14"/>
      <c r="X62" s="23"/>
      <c r="Y62" s="23"/>
    </row>
    <row r="63" spans="1:25" ht="15.75">
      <c r="A63" s="6" t="s">
        <v>59</v>
      </c>
      <c r="B63" s="65">
        <v>3392</v>
      </c>
      <c r="C63" s="63">
        <v>0.12517067050444666</v>
      </c>
      <c r="D63" s="67">
        <v>1876</v>
      </c>
      <c r="E63" s="42">
        <v>0.06526352409114629</v>
      </c>
      <c r="F63" s="78">
        <v>0</v>
      </c>
      <c r="G63" s="76">
        <v>0</v>
      </c>
      <c r="H63" s="67">
        <v>851</v>
      </c>
      <c r="I63" s="42">
        <v>0.25110652109766896</v>
      </c>
      <c r="J63" s="56">
        <v>15043</v>
      </c>
      <c r="K63" s="46">
        <v>0.024927709146346514</v>
      </c>
      <c r="L63" s="67">
        <v>0</v>
      </c>
      <c r="M63" s="40">
        <v>0</v>
      </c>
      <c r="N63" s="56">
        <v>10049</v>
      </c>
      <c r="O63" s="70">
        <v>0.0396396183172984</v>
      </c>
      <c r="P63" s="67">
        <v>1551</v>
      </c>
      <c r="Q63" s="42">
        <v>0.021845993492682788</v>
      </c>
      <c r="R63" s="92">
        <v>0</v>
      </c>
      <c r="S63" s="94">
        <v>0</v>
      </c>
      <c r="T63" s="67">
        <v>0</v>
      </c>
      <c r="U63" s="40">
        <v>0</v>
      </c>
      <c r="V63" s="19"/>
      <c r="W63" s="14"/>
      <c r="X63" s="23"/>
      <c r="Y63" s="23"/>
    </row>
    <row r="64" spans="1:25" ht="15.75">
      <c r="A64" s="6" t="s">
        <v>60</v>
      </c>
      <c r="B64" s="65">
        <v>0</v>
      </c>
      <c r="C64" s="63">
        <v>0</v>
      </c>
      <c r="D64" s="67">
        <v>0</v>
      </c>
      <c r="E64" s="42">
        <v>0</v>
      </c>
      <c r="F64" s="78">
        <v>0</v>
      </c>
      <c r="G64" s="76">
        <v>0</v>
      </c>
      <c r="H64" s="67">
        <v>0</v>
      </c>
      <c r="I64" s="40">
        <v>0</v>
      </c>
      <c r="J64" s="56">
        <v>179534</v>
      </c>
      <c r="K64" s="46">
        <v>0.2975052405690471</v>
      </c>
      <c r="L64" s="67">
        <v>0</v>
      </c>
      <c r="M64" s="40">
        <v>0</v>
      </c>
      <c r="N64" s="56">
        <v>45681</v>
      </c>
      <c r="O64" s="70">
        <v>0.18019478598392957</v>
      </c>
      <c r="P64" s="67">
        <v>3416</v>
      </c>
      <c r="Q64" s="42">
        <v>0.048114709072214316</v>
      </c>
      <c r="R64" s="92">
        <v>0</v>
      </c>
      <c r="S64" s="94">
        <v>0</v>
      </c>
      <c r="T64" s="67">
        <v>1152.3759</v>
      </c>
      <c r="U64" s="42">
        <v>0.006167455502987946</v>
      </c>
      <c r="V64" s="19"/>
      <c r="W64" s="14"/>
      <c r="X64" s="23"/>
      <c r="Y64" s="23"/>
    </row>
    <row r="65" spans="1:25" s="27" customFormat="1" ht="15.75">
      <c r="A65" s="4" t="s">
        <v>61</v>
      </c>
      <c r="B65" s="62"/>
      <c r="C65" s="52">
        <v>1.0000044625262925</v>
      </c>
      <c r="D65" s="67">
        <v>28745</v>
      </c>
      <c r="E65" s="42">
        <v>1</v>
      </c>
      <c r="F65" s="88"/>
      <c r="G65" s="87"/>
      <c r="H65" s="67">
        <v>3389</v>
      </c>
      <c r="I65" s="40">
        <v>1</v>
      </c>
      <c r="J65" s="61">
        <v>603465</v>
      </c>
      <c r="K65" s="40">
        <v>1</v>
      </c>
      <c r="L65" s="67">
        <v>5907</v>
      </c>
      <c r="M65" s="42">
        <v>1</v>
      </c>
      <c r="N65" s="61">
        <v>253509</v>
      </c>
      <c r="O65" s="57">
        <v>1</v>
      </c>
      <c r="P65" s="67">
        <v>70997</v>
      </c>
      <c r="Q65" s="42">
        <v>1</v>
      </c>
      <c r="R65" s="92">
        <f>SUM(R66:R69)</f>
        <v>0</v>
      </c>
      <c r="S65" s="94">
        <v>0</v>
      </c>
      <c r="T65" s="67">
        <v>186847.8661</v>
      </c>
      <c r="U65" s="42">
        <v>1</v>
      </c>
      <c r="V65" s="25"/>
      <c r="W65" s="13"/>
      <c r="X65" s="26"/>
      <c r="Y65" s="26"/>
    </row>
    <row r="66" spans="1:25" ht="15.75">
      <c r="A66" s="6" t="s">
        <v>43</v>
      </c>
      <c r="B66" s="65">
        <v>27099.12093</v>
      </c>
      <c r="C66" s="63">
        <v>1.0000044625262925</v>
      </c>
      <c r="D66" s="67">
        <v>28327</v>
      </c>
      <c r="E66" s="42">
        <v>0.9854583405809706</v>
      </c>
      <c r="F66" s="78">
        <v>0</v>
      </c>
      <c r="G66" s="76">
        <v>0</v>
      </c>
      <c r="H66" s="67">
        <v>3298</v>
      </c>
      <c r="I66" s="42">
        <v>0.973148421363234</v>
      </c>
      <c r="J66" s="56">
        <v>596963</v>
      </c>
      <c r="K66" s="46">
        <v>0.9892255557488835</v>
      </c>
      <c r="L66" s="67">
        <v>5663</v>
      </c>
      <c r="M66" s="42">
        <v>0.9586930760115118</v>
      </c>
      <c r="N66" s="56">
        <v>9006</v>
      </c>
      <c r="O66" s="70">
        <v>0.03552536596333858</v>
      </c>
      <c r="P66" s="67">
        <v>70893</v>
      </c>
      <c r="Q66" s="42">
        <v>0.9985351493725086</v>
      </c>
      <c r="R66" s="92">
        <v>0</v>
      </c>
      <c r="S66" s="94">
        <v>0</v>
      </c>
      <c r="T66" s="67">
        <v>184894.24356</v>
      </c>
      <c r="U66" s="42">
        <v>0.9895443144159086</v>
      </c>
      <c r="V66" s="19"/>
      <c r="W66" s="14"/>
      <c r="X66" s="23"/>
      <c r="Y66" s="23"/>
    </row>
    <row r="67" spans="1:25" ht="15.75">
      <c r="A67" s="6" t="s">
        <v>44</v>
      </c>
      <c r="B67" s="65">
        <v>0</v>
      </c>
      <c r="C67" s="63">
        <v>0</v>
      </c>
      <c r="D67" s="56">
        <v>0</v>
      </c>
      <c r="E67" s="40">
        <v>0</v>
      </c>
      <c r="F67" s="78">
        <v>0</v>
      </c>
      <c r="G67" s="76">
        <v>0</v>
      </c>
      <c r="H67" s="67">
        <v>0</v>
      </c>
      <c r="I67" s="40">
        <v>0</v>
      </c>
      <c r="J67" s="56">
        <v>0</v>
      </c>
      <c r="K67" s="40">
        <v>0</v>
      </c>
      <c r="L67" s="67">
        <v>0</v>
      </c>
      <c r="M67" s="56">
        <v>0</v>
      </c>
      <c r="N67" s="56">
        <v>0</v>
      </c>
      <c r="O67" s="70">
        <v>0</v>
      </c>
      <c r="P67" s="67">
        <v>0</v>
      </c>
      <c r="Q67" s="42">
        <v>0</v>
      </c>
      <c r="R67" s="92">
        <v>0</v>
      </c>
      <c r="S67" s="94">
        <v>0</v>
      </c>
      <c r="T67" s="67">
        <v>0</v>
      </c>
      <c r="U67" s="40">
        <v>0</v>
      </c>
      <c r="V67" s="19"/>
      <c r="W67" s="14"/>
      <c r="X67" s="23"/>
      <c r="Y67" s="23"/>
    </row>
    <row r="68" spans="1:23" ht="15.75">
      <c r="A68" s="6" t="s">
        <v>45</v>
      </c>
      <c r="B68" s="65">
        <v>0</v>
      </c>
      <c r="C68" s="63">
        <v>0</v>
      </c>
      <c r="D68" s="67">
        <v>418</v>
      </c>
      <c r="E68" s="42">
        <v>0.014541659419029396</v>
      </c>
      <c r="F68" s="78">
        <v>0</v>
      </c>
      <c r="G68" s="76">
        <v>0</v>
      </c>
      <c r="H68" s="67">
        <v>91</v>
      </c>
      <c r="I68" s="40">
        <v>0.02685157863676601</v>
      </c>
      <c r="J68" s="56">
        <v>6502</v>
      </c>
      <c r="K68" s="40">
        <v>0.010774444251116469</v>
      </c>
      <c r="L68" s="67">
        <v>244</v>
      </c>
      <c r="M68" s="42">
        <v>0.04130692398848823</v>
      </c>
      <c r="N68" s="56">
        <v>244503</v>
      </c>
      <c r="O68" s="70">
        <v>0.9644746340366614</v>
      </c>
      <c r="P68" s="67">
        <v>104</v>
      </c>
      <c r="Q68" s="42">
        <v>0.0014648506274913024</v>
      </c>
      <c r="R68" s="92">
        <v>0</v>
      </c>
      <c r="S68" s="94">
        <v>0</v>
      </c>
      <c r="T68" s="67">
        <v>1953.62254</v>
      </c>
      <c r="U68" s="42">
        <v>0.010455685584091346</v>
      </c>
      <c r="V68" s="19"/>
      <c r="W68" s="14"/>
    </row>
    <row r="69" spans="1:23" ht="15.75">
      <c r="A69" s="10" t="s">
        <v>46</v>
      </c>
      <c r="B69" s="65">
        <v>0</v>
      </c>
      <c r="C69" s="63">
        <v>0</v>
      </c>
      <c r="D69" s="56"/>
      <c r="E69" s="40" t="s">
        <v>76</v>
      </c>
      <c r="F69" s="78">
        <v>0</v>
      </c>
      <c r="G69" s="76">
        <v>0</v>
      </c>
      <c r="H69" s="67">
        <v>0</v>
      </c>
      <c r="I69" s="40" t="s">
        <v>76</v>
      </c>
      <c r="J69" s="56">
        <v>0</v>
      </c>
      <c r="K69" s="40">
        <v>0</v>
      </c>
      <c r="L69" s="67">
        <v>0</v>
      </c>
      <c r="M69" s="40">
        <v>0</v>
      </c>
      <c r="N69" s="56">
        <v>0</v>
      </c>
      <c r="O69" s="70">
        <v>0</v>
      </c>
      <c r="P69" s="67">
        <v>0</v>
      </c>
      <c r="Q69" s="40">
        <v>0</v>
      </c>
      <c r="R69" s="92">
        <v>0</v>
      </c>
      <c r="S69" s="94">
        <v>0</v>
      </c>
      <c r="T69" s="67">
        <v>0</v>
      </c>
      <c r="U69" s="42">
        <v>0</v>
      </c>
      <c r="V69" s="19"/>
      <c r="W69" s="14"/>
    </row>
    <row r="70" spans="1:23" s="27" customFormat="1" ht="15.75">
      <c r="A70" s="8" t="s">
        <v>62</v>
      </c>
      <c r="B70" s="62"/>
      <c r="C70" s="52">
        <v>1</v>
      </c>
      <c r="D70" s="64">
        <v>28745</v>
      </c>
      <c r="E70" s="40">
        <v>1</v>
      </c>
      <c r="F70" s="88"/>
      <c r="G70" s="87"/>
      <c r="H70" s="64">
        <v>3389</v>
      </c>
      <c r="I70" s="40">
        <v>1</v>
      </c>
      <c r="J70" s="61">
        <v>603465</v>
      </c>
      <c r="K70" s="40">
        <v>1</v>
      </c>
      <c r="L70" s="64">
        <v>5907</v>
      </c>
      <c r="M70" s="56">
        <v>1</v>
      </c>
      <c r="N70" s="61">
        <v>253509</v>
      </c>
      <c r="O70" s="57">
        <v>1</v>
      </c>
      <c r="P70" s="64">
        <v>70997</v>
      </c>
      <c r="Q70" s="40">
        <v>1</v>
      </c>
      <c r="R70" s="93">
        <f>SUM(R71:R77)</f>
        <v>0</v>
      </c>
      <c r="S70" s="97">
        <v>0</v>
      </c>
      <c r="T70" s="64">
        <v>186847.86609999998</v>
      </c>
      <c r="U70" s="40">
        <v>0.9999999999999999</v>
      </c>
      <c r="V70" s="12"/>
      <c r="W70" s="13"/>
    </row>
    <row r="71" spans="1:23" ht="15.75">
      <c r="A71" s="9" t="s">
        <v>63</v>
      </c>
      <c r="B71" s="65">
        <v>1132</v>
      </c>
      <c r="C71" s="63">
        <v>0.041772759142403776</v>
      </c>
      <c r="D71" s="67">
        <v>2746</v>
      </c>
      <c r="E71" s="42">
        <v>0.09552965733170986</v>
      </c>
      <c r="F71" s="78">
        <v>0</v>
      </c>
      <c r="G71" s="76">
        <v>0</v>
      </c>
      <c r="H71" s="67">
        <v>0</v>
      </c>
      <c r="I71" s="42">
        <v>0</v>
      </c>
      <c r="J71" s="56">
        <v>122603</v>
      </c>
      <c r="K71" s="46">
        <v>0.2031650551399004</v>
      </c>
      <c r="L71" s="67">
        <v>702</v>
      </c>
      <c r="M71" s="42">
        <v>0.11884205180294566</v>
      </c>
      <c r="N71" s="56">
        <v>5285</v>
      </c>
      <c r="O71" s="74">
        <v>0.020847386088856806</v>
      </c>
      <c r="P71" s="67">
        <v>432</v>
      </c>
      <c r="Q71" s="42">
        <v>0.006084764144963872</v>
      </c>
      <c r="R71" s="92">
        <v>0</v>
      </c>
      <c r="S71" s="94">
        <v>0</v>
      </c>
      <c r="T71" s="67">
        <v>2320.11297</v>
      </c>
      <c r="U71" s="42">
        <v>0.012417123183832817</v>
      </c>
      <c r="V71" s="19"/>
      <c r="W71" s="14"/>
    </row>
    <row r="72" spans="1:23" ht="15.75">
      <c r="A72" s="9" t="s">
        <v>64</v>
      </c>
      <c r="B72" s="65">
        <v>2575</v>
      </c>
      <c r="C72" s="63">
        <v>0.09502195652976124</v>
      </c>
      <c r="D72" s="67">
        <v>4947</v>
      </c>
      <c r="E72" s="42">
        <v>0.17209949556444598</v>
      </c>
      <c r="F72" s="79">
        <v>0</v>
      </c>
      <c r="G72" s="76">
        <v>0</v>
      </c>
      <c r="H72" s="67">
        <v>73</v>
      </c>
      <c r="I72" s="42">
        <v>0.02154027736795515</v>
      </c>
      <c r="J72" s="56">
        <v>154379</v>
      </c>
      <c r="K72" s="46">
        <v>0.25582096724747916</v>
      </c>
      <c r="L72" s="67">
        <v>1064</v>
      </c>
      <c r="M72" s="42">
        <v>0.18012527509734214</v>
      </c>
      <c r="N72" s="56">
        <v>932</v>
      </c>
      <c r="O72" s="70">
        <v>0.003676398076596886</v>
      </c>
      <c r="P72" s="67">
        <v>9896</v>
      </c>
      <c r="Q72" s="42">
        <v>0.1393861712466724</v>
      </c>
      <c r="R72" s="92">
        <v>0</v>
      </c>
      <c r="S72" s="94">
        <v>0</v>
      </c>
      <c r="T72" s="67">
        <v>172385.19336</v>
      </c>
      <c r="U72" s="40">
        <v>0.9225965324524517</v>
      </c>
      <c r="V72" s="19"/>
      <c r="W72" s="14"/>
    </row>
    <row r="73" spans="1:23" ht="15.75">
      <c r="A73" s="9" t="s">
        <v>65</v>
      </c>
      <c r="B73" s="65">
        <v>944</v>
      </c>
      <c r="C73" s="63">
        <v>0.034835233772463926</v>
      </c>
      <c r="D73" s="67">
        <v>7960</v>
      </c>
      <c r="E73" s="42">
        <v>0.2769177248217081</v>
      </c>
      <c r="F73" s="79">
        <v>0</v>
      </c>
      <c r="G73" s="76">
        <v>0</v>
      </c>
      <c r="H73" s="67">
        <v>2761</v>
      </c>
      <c r="I73" s="42">
        <v>0.8146946001770434</v>
      </c>
      <c r="J73" s="56">
        <v>306599</v>
      </c>
      <c r="K73" s="46">
        <v>0.5080642622190185</v>
      </c>
      <c r="L73" s="67">
        <v>1716</v>
      </c>
      <c r="M73" s="42">
        <v>0.2905027932960894</v>
      </c>
      <c r="N73" s="56">
        <v>28685</v>
      </c>
      <c r="O73" s="70">
        <v>0.11315180131671854</v>
      </c>
      <c r="P73" s="67">
        <v>2691</v>
      </c>
      <c r="Q73" s="42">
        <v>0.03790300998633745</v>
      </c>
      <c r="R73" s="92">
        <v>0</v>
      </c>
      <c r="S73" s="94">
        <v>0</v>
      </c>
      <c r="T73" s="67">
        <v>394.21109</v>
      </c>
      <c r="U73" s="40">
        <v>0.0021097971211992343</v>
      </c>
      <c r="V73" s="19"/>
      <c r="W73" s="14"/>
    </row>
    <row r="74" spans="1:23" ht="15.75">
      <c r="A74" s="9" t="s">
        <v>66</v>
      </c>
      <c r="B74" s="65">
        <v>22333</v>
      </c>
      <c r="C74" s="63">
        <v>0.8241263515258865</v>
      </c>
      <c r="D74" s="67">
        <v>7378</v>
      </c>
      <c r="E74" s="42">
        <v>0.256670725343538</v>
      </c>
      <c r="F74" s="79">
        <v>0</v>
      </c>
      <c r="G74" s="76">
        <v>0</v>
      </c>
      <c r="H74" s="67">
        <v>421</v>
      </c>
      <c r="I74" s="42">
        <v>0.12422543523163175</v>
      </c>
      <c r="J74" s="56">
        <v>925</v>
      </c>
      <c r="K74" s="46">
        <v>0.0015328146619936532</v>
      </c>
      <c r="L74" s="67">
        <v>2425</v>
      </c>
      <c r="M74" s="67">
        <v>0.4105298798036228</v>
      </c>
      <c r="N74" s="56">
        <v>23967</v>
      </c>
      <c r="O74" s="70">
        <v>0.09454102221222915</v>
      </c>
      <c r="P74" s="67">
        <v>24393</v>
      </c>
      <c r="Q74" s="42">
        <v>0.3435778976576475</v>
      </c>
      <c r="R74" s="92">
        <v>0</v>
      </c>
      <c r="S74" s="94">
        <v>0</v>
      </c>
      <c r="T74" s="67">
        <v>0</v>
      </c>
      <c r="U74" s="40" t="s">
        <v>76</v>
      </c>
      <c r="V74" s="19"/>
      <c r="W74" s="14"/>
    </row>
    <row r="75" spans="1:23" ht="15.75">
      <c r="A75" s="9" t="s">
        <v>67</v>
      </c>
      <c r="B75" s="65">
        <v>115</v>
      </c>
      <c r="C75" s="63">
        <v>0.004243699029484483</v>
      </c>
      <c r="D75" s="67">
        <v>5714</v>
      </c>
      <c r="E75" s="42">
        <v>0.198782396938598</v>
      </c>
      <c r="F75" s="79">
        <v>0</v>
      </c>
      <c r="G75" s="76">
        <v>0</v>
      </c>
      <c r="H75" s="67">
        <v>134</v>
      </c>
      <c r="I75" s="42">
        <v>0.03953968722336972</v>
      </c>
      <c r="J75" s="56">
        <v>18959</v>
      </c>
      <c r="K75" s="40">
        <v>0.03141690073160829</v>
      </c>
      <c r="L75" s="67">
        <v>0</v>
      </c>
      <c r="M75" s="40">
        <v>0</v>
      </c>
      <c r="N75" s="56">
        <v>181684</v>
      </c>
      <c r="O75" s="70">
        <v>0.7166767254811466</v>
      </c>
      <c r="P75" s="67">
        <v>19270</v>
      </c>
      <c r="Q75" s="42">
        <v>0.2714199191515134</v>
      </c>
      <c r="R75" s="92">
        <v>0</v>
      </c>
      <c r="S75" s="94">
        <v>0</v>
      </c>
      <c r="T75" s="67">
        <v>11748.34868</v>
      </c>
      <c r="U75" s="40">
        <v>0.06287654724251623</v>
      </c>
      <c r="V75" s="19"/>
      <c r="W75" s="14"/>
    </row>
    <row r="76" spans="1:23" ht="15.75">
      <c r="A76" s="9" t="s">
        <v>68</v>
      </c>
      <c r="B76" s="65">
        <v>0</v>
      </c>
      <c r="C76" s="63">
        <v>0</v>
      </c>
      <c r="D76" s="56">
        <v>0</v>
      </c>
      <c r="E76" s="40">
        <v>0</v>
      </c>
      <c r="F76" s="80">
        <v>0</v>
      </c>
      <c r="G76" s="76">
        <v>0</v>
      </c>
      <c r="H76" s="67">
        <v>0</v>
      </c>
      <c r="I76" s="40">
        <v>0</v>
      </c>
      <c r="J76" s="56">
        <v>0</v>
      </c>
      <c r="K76" s="40">
        <v>0</v>
      </c>
      <c r="L76" s="67">
        <v>0</v>
      </c>
      <c r="M76" s="40">
        <v>0</v>
      </c>
      <c r="N76" s="56">
        <v>12175</v>
      </c>
      <c r="O76" s="70">
        <v>0.04802590835039387</v>
      </c>
      <c r="P76" s="67">
        <v>14315</v>
      </c>
      <c r="Q76" s="42">
        <v>0.20162823781286532</v>
      </c>
      <c r="R76" s="92">
        <v>0</v>
      </c>
      <c r="S76" s="94">
        <v>0</v>
      </c>
      <c r="T76" s="67">
        <v>0</v>
      </c>
      <c r="U76" s="40">
        <v>0</v>
      </c>
      <c r="V76" s="19"/>
      <c r="W76" s="14"/>
    </row>
    <row r="77" spans="1:23" ht="15.75">
      <c r="A77" s="9" t="s">
        <v>69</v>
      </c>
      <c r="B77" s="65">
        <v>0</v>
      </c>
      <c r="C77" s="63">
        <v>0</v>
      </c>
      <c r="D77" s="56">
        <v>0</v>
      </c>
      <c r="E77" s="40">
        <v>0</v>
      </c>
      <c r="F77" s="80">
        <v>0</v>
      </c>
      <c r="G77" s="76">
        <v>0</v>
      </c>
      <c r="H77" s="67">
        <v>0</v>
      </c>
      <c r="I77" s="40">
        <v>0</v>
      </c>
      <c r="J77" s="56">
        <v>0</v>
      </c>
      <c r="K77" s="40">
        <v>0</v>
      </c>
      <c r="L77" s="67">
        <v>0</v>
      </c>
      <c r="M77" s="40">
        <v>0</v>
      </c>
      <c r="N77" s="56">
        <v>781</v>
      </c>
      <c r="O77" s="70">
        <v>0.0030807584740581203</v>
      </c>
      <c r="P77" s="67">
        <v>0</v>
      </c>
      <c r="Q77" s="40">
        <v>0</v>
      </c>
      <c r="R77" s="92">
        <v>0</v>
      </c>
      <c r="S77" s="94">
        <v>0</v>
      </c>
      <c r="T77" s="67">
        <v>0</v>
      </c>
      <c r="U77" s="40">
        <v>0</v>
      </c>
      <c r="V77" s="19"/>
      <c r="W77" s="14"/>
    </row>
    <row r="78" spans="2:23" ht="15.75">
      <c r="B78" s="31"/>
      <c r="C78" s="32"/>
      <c r="D78" s="33"/>
      <c r="E78" s="19"/>
      <c r="F78" s="39"/>
      <c r="G78" s="19"/>
      <c r="H78" s="19"/>
      <c r="W78" s="19"/>
    </row>
    <row r="79" spans="2:8" ht="15.75">
      <c r="B79" s="33"/>
      <c r="C79" s="19"/>
      <c r="D79" s="33"/>
      <c r="E79" s="19"/>
      <c r="F79" s="33"/>
      <c r="G79" s="19"/>
      <c r="H79" s="19"/>
    </row>
    <row r="80" spans="2:8" ht="15.75">
      <c r="B80" s="33"/>
      <c r="C80" s="19"/>
      <c r="D80" s="33"/>
      <c r="E80" s="19"/>
      <c r="F80" s="33"/>
      <c r="G80" s="19"/>
      <c r="H80" s="19"/>
    </row>
    <row r="81" spans="4:8" ht="15.75">
      <c r="D81" s="33"/>
      <c r="E81" s="19"/>
      <c r="F81" s="33"/>
      <c r="G81" s="19"/>
      <c r="H81" s="19"/>
    </row>
    <row r="82" spans="4:8" ht="15.75">
      <c r="D82" s="33"/>
      <c r="E82" s="19"/>
      <c r="F82" s="33"/>
      <c r="G82" s="19"/>
      <c r="H82" s="19"/>
    </row>
    <row r="83" spans="4:8" ht="15.75">
      <c r="D83" s="33"/>
      <c r="E83" s="19"/>
      <c r="F83" s="33"/>
      <c r="G83" s="19"/>
      <c r="H83" s="19"/>
    </row>
    <row r="84" spans="4:8" ht="15.75">
      <c r="D84" s="33"/>
      <c r="E84" s="19"/>
      <c r="F84" s="33"/>
      <c r="G84" s="19"/>
      <c r="H84" s="19"/>
    </row>
    <row r="85" spans="4:8" ht="15.75">
      <c r="D85" s="33"/>
      <c r="E85" s="19"/>
      <c r="F85" s="33"/>
      <c r="G85" s="19"/>
      <c r="H85" s="19"/>
    </row>
    <row r="92" ht="15.75">
      <c r="A92" s="17"/>
    </row>
    <row r="93" ht="15.75">
      <c r="A93" s="16"/>
    </row>
    <row r="94" ht="15.75">
      <c r="A94" s="16"/>
    </row>
    <row r="95" ht="15.75">
      <c r="A95" s="16"/>
    </row>
    <row r="96" ht="15.75">
      <c r="A96" s="18"/>
    </row>
    <row r="97" ht="15.75">
      <c r="A97" s="18"/>
    </row>
    <row r="98" ht="15.75">
      <c r="A98" s="19"/>
    </row>
    <row r="99" ht="15.75">
      <c r="A99" s="17"/>
    </row>
    <row r="100" ht="15.75">
      <c r="A100" s="17"/>
    </row>
    <row r="101" ht="15.75">
      <c r="A101" s="16"/>
    </row>
    <row r="102" ht="15.75">
      <c r="A102" s="16"/>
    </row>
    <row r="103" ht="15.75">
      <c r="A103" s="17"/>
    </row>
    <row r="104" ht="15.75">
      <c r="A104" s="16"/>
    </row>
    <row r="105" ht="15.75">
      <c r="A105" s="17"/>
    </row>
    <row r="106" ht="15.75">
      <c r="A106" s="17"/>
    </row>
    <row r="107" ht="15.75">
      <c r="A107" s="17"/>
    </row>
    <row r="108" ht="15.75">
      <c r="A108" s="17"/>
    </row>
  </sheetData>
  <sheetProtection/>
  <mergeCells count="11">
    <mergeCell ref="T4:U4"/>
    <mergeCell ref="N4:O4"/>
    <mergeCell ref="H4:I4"/>
    <mergeCell ref="J4:K4"/>
    <mergeCell ref="L4:M4"/>
    <mergeCell ref="R4:S4"/>
    <mergeCell ref="A3:C3"/>
    <mergeCell ref="B4:C4"/>
    <mergeCell ref="D4:E4"/>
    <mergeCell ref="F4:G4"/>
    <mergeCell ref="P4:Q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2012-04-03T13:24:50Z</dcterms:modified>
  <cp:category/>
  <cp:version/>
  <cp:contentType/>
  <cp:contentStatus/>
</cp:coreProperties>
</file>