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<sst xmlns="http://schemas.openxmlformats.org/spreadsheetml/2006/main" count="168" uniqueCount="52">
  <si>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</si>
  <si>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</si>
  <si>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</si>
  <si>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</si>
  <si>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</si>
  <si>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</si>
  <si>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</si>
  <si>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</si>
  <si>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Skaičius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</si>
  <si>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</si>
  <si>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</si>
  <si>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</si>
  <si>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</si>
  <si>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</si>
  <si>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</si>
  <si>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</si>
  <si>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</si>
  <si>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</si>
  <si>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</si>
  <si>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</si>
  <si>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</si>
  <si>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</si>
  <si>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</si>
  <si>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</si>
  <si>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</si>
  <si>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</si>
  <si>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</si>
  <si>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</si>
  <si>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</si>
  <si>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</si>
  <si>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</si>
  <si>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</si>
  <si>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</si>
  <si>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</si>
  <si>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</si>
  <si>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</si>
  <si>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</si>
  <si>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</si>
  <si>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</si>
  <si>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</si>
  <si>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</si>
  <si>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</si>
  <si>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</si>
  <si>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Volume of transactions, thou </t>
  </si>
  <si>
    <t>CARD TYPE</t>
  </si>
  <si>
    <t>TRANSACTIONS</t>
  </si>
  <si>
    <t>OPERACIJOS KORTELĖMIS</t>
  </si>
  <si>
    <t>KORTELĖS TIPAS</t>
  </si>
  <si>
    <t xml:space="preserve"> "Swedbank", AB</t>
  </si>
  <si>
    <t>2013 m. liepos mėn. pab.</t>
  </si>
  <si>
    <t>July, 2013 (number - end of period)</t>
  </si>
  <si>
    <t>n/a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</si>
</sst>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0.0"/>
    <numFmt numFmtId="181" formatCode="0.000"/>
    <numFmt numFmtId="182" formatCode="0.0000"/>
    <numFmt numFmtId="183" formatCode="#,##0\ _L_t"/>
    <numFmt numFmtId="184" formatCode="#,##0\ &quot;Lt&quot;"/>
    <numFmt numFmtId="185" formatCode="_-* #,##0.0\ _L_t_-;\-* #,##0.0\ _L_t_-;_-* &quot;-&quot;??\ _L_t_-;_-@_-"/>
  </numFmts>
  <fonts count="4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7" fillId="35" borderId="13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1" fontId="8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178" fontId="4" fillId="0" borderId="10" xfId="42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178" fontId="8" fillId="33" borderId="10" xfId="42" applyNumberFormat="1" applyFont="1" applyFill="1" applyBorder="1" applyAlignment="1">
      <alignment horizontal="right" vertical="center" wrapText="1"/>
    </xf>
    <xf numFmtId="178" fontId="8" fillId="33" borderId="14" xfId="42" applyNumberFormat="1" applyFont="1" applyFill="1" applyBorder="1" applyAlignment="1">
      <alignment horizontal="right" vertical="center" wrapText="1"/>
    </xf>
    <xf numFmtId="178" fontId="8" fillId="33" borderId="16" xfId="42" applyNumberFormat="1" applyFont="1" applyFill="1" applyBorder="1" applyAlignment="1">
      <alignment horizontal="right" vertical="center" wrapText="1"/>
    </xf>
    <xf numFmtId="178" fontId="8" fillId="33" borderId="15" xfId="42" applyNumberFormat="1" applyFont="1" applyFill="1" applyBorder="1" applyAlignment="1">
      <alignment horizontal="right" vertical="center" wrapText="1"/>
    </xf>
    <xf numFmtId="178" fontId="8" fillId="33" borderId="0" xfId="42" applyNumberFormat="1" applyFont="1" applyFill="1" applyAlignment="1">
      <alignment horizontal="right" wrapText="1"/>
    </xf>
    <xf numFmtId="0" fontId="8" fillId="33" borderId="10" xfId="42" applyNumberFormat="1" applyFont="1" applyFill="1" applyBorder="1" applyAlignment="1">
      <alignment horizontal="right" vertical="center" wrapText="1"/>
    </xf>
    <xf numFmtId="178" fontId="4" fillId="33" borderId="10" xfId="42" applyNumberFormat="1" applyFont="1" applyFill="1" applyBorder="1" applyAlignment="1">
      <alignment horizontal="right" wrapText="1"/>
    </xf>
    <xf numFmtId="178" fontId="4" fillId="33" borderId="0" xfId="42" applyNumberFormat="1" applyFont="1" applyFill="1" applyAlignment="1">
      <alignment horizontal="right" wrapText="1"/>
    </xf>
    <xf numFmtId="178" fontId="4" fillId="33" borderId="10" xfId="42" applyNumberFormat="1" applyFont="1" applyFill="1" applyBorder="1" applyAlignment="1">
      <alignment horizontal="right" vertical="center" wrapText="1"/>
    </xf>
    <xf numFmtId="0" fontId="28" fillId="33" borderId="10" xfId="0" applyFont="1" applyFill="1" applyBorder="1" applyAlignment="1">
      <alignment horizontal="right" vertical="center"/>
    </xf>
    <xf numFmtId="178" fontId="28" fillId="33" borderId="10" xfId="42" applyNumberFormat="1" applyFont="1" applyFill="1" applyBorder="1" applyAlignment="1">
      <alignment horizontal="right" vertical="center" wrapText="1"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6" xfId="0" applyNumberFormat="1" applyFont="1" applyFill="1" applyBorder="1" applyAlignment="1">
      <alignment horizontal="right" vertical="center"/>
    </xf>
    <xf numFmtId="3" fontId="8" fillId="33" borderId="15" xfId="0" applyNumberFormat="1" applyFont="1" applyFill="1" applyBorder="1" applyAlignment="1">
      <alignment horizontal="right" vertical="center"/>
    </xf>
    <xf numFmtId="3" fontId="2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28" fillId="33" borderId="10" xfId="0" applyNumberFormat="1" applyFont="1" applyFill="1" applyBorder="1" applyAlignment="1">
      <alignment horizontal="right" vertical="center"/>
    </xf>
    <xf numFmtId="178" fontId="29" fillId="33" borderId="10" xfId="42" applyNumberFormat="1" applyFont="1" applyFill="1" applyBorder="1" applyAlignment="1">
      <alignment horizontal="right" vertical="center" wrapText="1"/>
    </xf>
    <xf numFmtId="178" fontId="29" fillId="0" borderId="10" xfId="42" applyNumberFormat="1" applyFont="1" applyFill="1" applyBorder="1" applyAlignment="1">
      <alignment horizontal="right" wrapText="1"/>
    </xf>
    <xf numFmtId="3" fontId="28" fillId="0" borderId="10" xfId="0" applyNumberFormat="1" applyFont="1" applyFill="1" applyBorder="1" applyAlignment="1">
      <alignment horizontal="right" vertical="center"/>
    </xf>
    <xf numFmtId="3" fontId="29" fillId="33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27" sqref="C27"/>
    </sheetView>
  </sheetViews>
  <sheetFormatPr defaultColWidth="26.140625" defaultRowHeight="12.75"/>
  <cols>
    <col min="1" max="1" width="46.57421875" style="8" customWidth="1"/>
    <col min="2" max="17" width="26.140625" style="8" customWidth="1"/>
    <col min="18" max="21" width="0" style="8" hidden="1" customWidth="1"/>
    <col min="22" max="23" width="26.140625" style="8" customWidth="1"/>
    <col min="24" max="16384" width="26.140625" style="2" customWidth="1"/>
  </cols>
  <sheetData>
    <row r="1" spans="1:25" s="4" customFormat="1" ht="20.25">
      <c r="A1" s="47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14"/>
      <c r="W1" s="14"/>
      <c r="Y1" s="4" t="s">
        <v>42</v>
      </c>
    </row>
    <row r="2" spans="1:23" s="4" customFormat="1" ht="20.25">
      <c r="A2" s="48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14"/>
      <c r="W2" s="14"/>
    </row>
    <row r="3" spans="1:23" s="4" customFormat="1" ht="20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4"/>
      <c r="U3" s="14"/>
      <c r="V3" s="14"/>
      <c r="W3" s="14"/>
    </row>
    <row r="4" spans="1:23" s="4" customFormat="1" ht="42.75" customHeight="1">
      <c r="A4" s="13"/>
      <c r="B4" s="49" t="s">
        <v>21</v>
      </c>
      <c r="C4" s="49"/>
      <c r="D4" s="49" t="s">
        <v>41</v>
      </c>
      <c r="E4" s="49"/>
      <c r="F4" s="49" t="s">
        <v>15</v>
      </c>
      <c r="G4" s="49"/>
      <c r="H4" s="51" t="s">
        <v>16</v>
      </c>
      <c r="I4" s="51"/>
      <c r="J4" s="49" t="s">
        <v>38</v>
      </c>
      <c r="K4" s="49"/>
      <c r="L4" s="49" t="s">
        <v>20</v>
      </c>
      <c r="M4" s="50"/>
      <c r="N4" s="49" t="s">
        <v>37</v>
      </c>
      <c r="O4" s="49"/>
      <c r="P4" s="58" t="s">
        <v>17</v>
      </c>
      <c r="Q4" s="49"/>
      <c r="R4" s="56" t="s">
        <v>19</v>
      </c>
      <c r="S4" s="56"/>
      <c r="T4" s="49" t="s">
        <v>18</v>
      </c>
      <c r="U4" s="49"/>
      <c r="V4" s="49" t="s">
        <v>39</v>
      </c>
      <c r="W4" s="49"/>
    </row>
    <row r="5" spans="1:23" s="4" customFormat="1" ht="20.25">
      <c r="A5" s="37" t="s">
        <v>47</v>
      </c>
      <c r="B5" s="17" t="s">
        <v>8</v>
      </c>
      <c r="C5" s="18" t="s">
        <v>4</v>
      </c>
      <c r="D5" s="17" t="s">
        <v>8</v>
      </c>
      <c r="E5" s="18" t="s">
        <v>4</v>
      </c>
      <c r="F5" s="17" t="s">
        <v>8</v>
      </c>
      <c r="G5" s="18" t="s">
        <v>4</v>
      </c>
      <c r="H5" s="17" t="s">
        <v>8</v>
      </c>
      <c r="I5" s="18" t="s">
        <v>4</v>
      </c>
      <c r="J5" s="17" t="s">
        <v>8</v>
      </c>
      <c r="K5" s="18" t="s">
        <v>4</v>
      </c>
      <c r="L5" s="17" t="s">
        <v>8</v>
      </c>
      <c r="M5" s="19" t="s">
        <v>4</v>
      </c>
      <c r="N5" s="17" t="s">
        <v>8</v>
      </c>
      <c r="O5" s="18" t="s">
        <v>4</v>
      </c>
      <c r="P5" s="20" t="s">
        <v>8</v>
      </c>
      <c r="Q5" s="18" t="s">
        <v>4</v>
      </c>
      <c r="R5" s="17" t="s">
        <v>8</v>
      </c>
      <c r="S5" s="18" t="s">
        <v>4</v>
      </c>
      <c r="T5" s="17" t="s">
        <v>8</v>
      </c>
      <c r="U5" s="18" t="s">
        <v>4</v>
      </c>
      <c r="V5" s="17" t="s">
        <v>8</v>
      </c>
      <c r="W5" s="18" t="s">
        <v>4</v>
      </c>
    </row>
    <row r="6" spans="1:23" s="5" customFormat="1" ht="18" customHeight="1">
      <c r="A6" s="21" t="s">
        <v>9</v>
      </c>
      <c r="B6" s="80">
        <v>68841</v>
      </c>
      <c r="C6" s="91">
        <v>64289</v>
      </c>
      <c r="D6" s="80">
        <v>483589</v>
      </c>
      <c r="E6" s="81">
        <v>470185</v>
      </c>
      <c r="F6" s="95">
        <v>0</v>
      </c>
      <c r="G6" s="96">
        <v>0</v>
      </c>
      <c r="H6" s="67">
        <v>49842</v>
      </c>
      <c r="I6" s="67">
        <v>49158</v>
      </c>
      <c r="J6" s="67">
        <v>13993</v>
      </c>
      <c r="K6" s="67">
        <v>10257.36187</v>
      </c>
      <c r="L6" s="73">
        <v>905930</v>
      </c>
      <c r="M6" s="75">
        <v>912867</v>
      </c>
      <c r="N6" s="70">
        <v>1664325</v>
      </c>
      <c r="O6" s="70">
        <v>1320127.3249999995</v>
      </c>
      <c r="P6" s="78">
        <v>79699</v>
      </c>
      <c r="Q6" s="79">
        <v>53631.36515</v>
      </c>
      <c r="R6" s="39"/>
      <c r="S6" s="52"/>
      <c r="T6" s="39"/>
      <c r="U6" s="53"/>
      <c r="V6" s="95">
        <f>T6+R6+P6+N6+L6+J6+H6+F6+D6+B6</f>
        <v>3266219</v>
      </c>
      <c r="W6" s="96">
        <f>U6+S6+Q6+O6+M6+K6+I6+G6+E6+C6</f>
        <v>2880515.0520199994</v>
      </c>
    </row>
    <row r="7" spans="1:23" s="5" customFormat="1" ht="18" customHeight="1">
      <c r="A7" s="21" t="s">
        <v>10</v>
      </c>
      <c r="B7" s="85">
        <v>0</v>
      </c>
      <c r="C7" s="92"/>
      <c r="D7" s="80">
        <v>14306</v>
      </c>
      <c r="E7" s="82"/>
      <c r="F7" s="95">
        <v>0</v>
      </c>
      <c r="G7" s="96"/>
      <c r="H7" s="67">
        <v>0</v>
      </c>
      <c r="I7" s="67">
        <v>0</v>
      </c>
      <c r="J7" s="69">
        <v>0</v>
      </c>
      <c r="K7" s="69">
        <v>0</v>
      </c>
      <c r="L7" s="73">
        <v>0</v>
      </c>
      <c r="M7" s="75"/>
      <c r="N7" s="70">
        <v>9780</v>
      </c>
      <c r="O7" s="70" t="s">
        <v>51</v>
      </c>
      <c r="P7" s="78">
        <v>336</v>
      </c>
      <c r="Q7" s="79"/>
      <c r="R7" s="39"/>
      <c r="S7" s="52"/>
      <c r="T7" s="39"/>
      <c r="U7" s="55"/>
      <c r="V7" s="95">
        <f aca="true" t="shared" si="0" ref="V7:V14">T7+R7+P7+N7+L7+J7+H7+F7+D7+B7</f>
        <v>24422</v>
      </c>
      <c r="W7" s="96"/>
    </row>
    <row r="8" spans="1:23" s="5" customFormat="1" ht="18" customHeight="1">
      <c r="A8" s="21" t="s">
        <v>11</v>
      </c>
      <c r="B8" s="80">
        <v>2242</v>
      </c>
      <c r="C8" s="67">
        <v>3531</v>
      </c>
      <c r="D8" s="80">
        <v>12528</v>
      </c>
      <c r="E8" s="80">
        <v>47916</v>
      </c>
      <c r="F8" s="95">
        <v>0</v>
      </c>
      <c r="G8" s="95">
        <v>0</v>
      </c>
      <c r="H8" s="67">
        <v>0</v>
      </c>
      <c r="I8" s="67">
        <v>0</v>
      </c>
      <c r="J8" s="67">
        <v>872</v>
      </c>
      <c r="K8" s="67">
        <v>3364.72973</v>
      </c>
      <c r="L8" s="73">
        <v>45434</v>
      </c>
      <c r="M8" s="73">
        <v>44544</v>
      </c>
      <c r="N8" s="70">
        <v>22088</v>
      </c>
      <c r="O8" s="70">
        <v>45592.72777</v>
      </c>
      <c r="P8" s="78">
        <v>430</v>
      </c>
      <c r="Q8" s="78">
        <v>820.974</v>
      </c>
      <c r="R8" s="39"/>
      <c r="S8" s="39"/>
      <c r="T8" s="39"/>
      <c r="U8" s="39"/>
      <c r="V8" s="95">
        <f t="shared" si="0"/>
        <v>83594</v>
      </c>
      <c r="W8" s="95">
        <f>U8+S8+Q8+O8+M8+K8+I8+G8+E8+C8</f>
        <v>145769.4315</v>
      </c>
    </row>
    <row r="9" spans="1:23" s="5" customFormat="1" ht="18" customHeight="1">
      <c r="A9" s="21" t="s">
        <v>12</v>
      </c>
      <c r="B9" s="80">
        <f>SUM(B10:B12)</f>
        <v>12377</v>
      </c>
      <c r="C9" s="91">
        <v>17116</v>
      </c>
      <c r="D9" s="80">
        <v>45233</v>
      </c>
      <c r="E9" s="81">
        <v>35484</v>
      </c>
      <c r="F9" s="95">
        <v>0</v>
      </c>
      <c r="G9" s="96">
        <v>0</v>
      </c>
      <c r="H9" s="67">
        <v>12085</v>
      </c>
      <c r="I9" s="67">
        <v>8665</v>
      </c>
      <c r="J9" s="67">
        <f>+J10+J11+J12</f>
        <v>24327</v>
      </c>
      <c r="K9" s="67">
        <f>+K11+K12</f>
        <v>14752.04281</v>
      </c>
      <c r="L9" s="73">
        <v>87222</v>
      </c>
      <c r="M9" s="75">
        <v>48618</v>
      </c>
      <c r="N9" s="70">
        <f>SUM(N10:N12)</f>
        <v>189723</v>
      </c>
      <c r="O9" s="70">
        <f>SUM(O10:O12)</f>
        <v>152809.11291</v>
      </c>
      <c r="P9" s="78">
        <v>6965</v>
      </c>
      <c r="Q9" s="79">
        <v>5625.43256</v>
      </c>
      <c r="R9" s="39"/>
      <c r="S9" s="52"/>
      <c r="T9" s="39"/>
      <c r="U9" s="53"/>
      <c r="V9" s="95">
        <f t="shared" si="0"/>
        <v>377932</v>
      </c>
      <c r="W9" s="96">
        <f>U9+S9+Q9+O9+M9+K9+I9+G9+E9+C9</f>
        <v>283069.58828</v>
      </c>
    </row>
    <row r="10" spans="1:23" s="5" customFormat="1" ht="18" customHeight="1">
      <c r="A10" s="21" t="s">
        <v>14</v>
      </c>
      <c r="B10" s="80">
        <v>1258</v>
      </c>
      <c r="C10" s="93"/>
      <c r="D10" s="85">
        <v>0</v>
      </c>
      <c r="E10" s="83"/>
      <c r="F10" s="95">
        <v>0</v>
      </c>
      <c r="G10" s="96"/>
      <c r="H10" s="67">
        <v>0</v>
      </c>
      <c r="I10" s="67">
        <v>0</v>
      </c>
      <c r="J10" s="67">
        <v>0</v>
      </c>
      <c r="K10" s="67">
        <v>0</v>
      </c>
      <c r="L10" s="73">
        <v>11966</v>
      </c>
      <c r="M10" s="75"/>
      <c r="N10" s="70">
        <v>39517</v>
      </c>
      <c r="O10" s="70">
        <v>5423.007669999999</v>
      </c>
      <c r="P10" s="78">
        <v>833</v>
      </c>
      <c r="Q10" s="79"/>
      <c r="R10" s="39"/>
      <c r="S10" s="52"/>
      <c r="T10" s="39"/>
      <c r="U10" s="54"/>
      <c r="V10" s="95">
        <f t="shared" si="0"/>
        <v>53574</v>
      </c>
      <c r="W10" s="96"/>
    </row>
    <row r="11" spans="1:23" s="5" customFormat="1" ht="18" customHeight="1">
      <c r="A11" s="21" t="s">
        <v>13</v>
      </c>
      <c r="B11" s="80">
        <v>9172</v>
      </c>
      <c r="C11" s="92"/>
      <c r="D11" s="80">
        <v>39682</v>
      </c>
      <c r="E11" s="82"/>
      <c r="F11" s="95">
        <v>0</v>
      </c>
      <c r="G11" s="96"/>
      <c r="H11" s="67">
        <f>+H9</f>
        <v>12085</v>
      </c>
      <c r="I11" s="67">
        <f>+I9</f>
        <v>8665</v>
      </c>
      <c r="J11" s="69">
        <v>23960</v>
      </c>
      <c r="K11" s="69">
        <f>1138.86506+11601.75553</f>
        <v>12740.62059</v>
      </c>
      <c r="L11" s="73">
        <v>65990</v>
      </c>
      <c r="M11" s="75"/>
      <c r="N11" s="70">
        <v>127223</v>
      </c>
      <c r="O11" s="70">
        <v>73425.49249000002</v>
      </c>
      <c r="P11" s="78">
        <v>4202</v>
      </c>
      <c r="Q11" s="79"/>
      <c r="R11" s="39"/>
      <c r="S11" s="52"/>
      <c r="T11" s="39"/>
      <c r="U11" s="55"/>
      <c r="V11" s="95">
        <f t="shared" si="0"/>
        <v>282314</v>
      </c>
      <c r="W11" s="96"/>
    </row>
    <row r="12" spans="1:23" s="5" customFormat="1" ht="18" customHeight="1">
      <c r="A12" s="21" t="s">
        <v>11</v>
      </c>
      <c r="B12" s="80">
        <v>1947</v>
      </c>
      <c r="C12" s="67">
        <v>2200</v>
      </c>
      <c r="D12" s="80">
        <v>5551</v>
      </c>
      <c r="E12" s="84">
        <v>12948</v>
      </c>
      <c r="F12" s="95">
        <v>0</v>
      </c>
      <c r="G12" s="95">
        <v>0</v>
      </c>
      <c r="H12" s="67">
        <v>0</v>
      </c>
      <c r="I12" s="68">
        <v>0</v>
      </c>
      <c r="J12" s="67">
        <v>367</v>
      </c>
      <c r="K12" s="67">
        <v>2011.42222</v>
      </c>
      <c r="L12" s="73">
        <v>9266</v>
      </c>
      <c r="M12" s="74">
        <v>11709</v>
      </c>
      <c r="N12" s="70">
        <v>22983</v>
      </c>
      <c r="O12" s="70">
        <v>73960.61274999997</v>
      </c>
      <c r="P12" s="78">
        <v>1930</v>
      </c>
      <c r="Q12" s="78">
        <v>2799</v>
      </c>
      <c r="R12" s="39"/>
      <c r="S12" s="39"/>
      <c r="T12" s="39"/>
      <c r="U12" s="39"/>
      <c r="V12" s="95">
        <f t="shared" si="0"/>
        <v>42044</v>
      </c>
      <c r="W12" s="95">
        <f>U12+S12+Q12+O12+M12+K12+I12+G12+E12+C12</f>
        <v>105628.03496999996</v>
      </c>
    </row>
    <row r="13" spans="1:23" s="5" customFormat="1" ht="18" customHeight="1">
      <c r="A13" s="21" t="s">
        <v>2</v>
      </c>
      <c r="B13" s="85">
        <v>0</v>
      </c>
      <c r="C13" s="68">
        <v>0</v>
      </c>
      <c r="D13" s="85">
        <v>0</v>
      </c>
      <c r="E13" s="85">
        <v>0</v>
      </c>
      <c r="F13" s="95">
        <v>0</v>
      </c>
      <c r="G13" s="95">
        <v>0</v>
      </c>
      <c r="H13" s="67">
        <v>0</v>
      </c>
      <c r="I13" s="68">
        <v>0</v>
      </c>
      <c r="J13" s="67">
        <v>0</v>
      </c>
      <c r="K13" s="67">
        <v>0</v>
      </c>
      <c r="L13" s="74">
        <v>0</v>
      </c>
      <c r="M13" s="76">
        <v>0</v>
      </c>
      <c r="N13" s="71">
        <v>0</v>
      </c>
      <c r="O13" s="72"/>
      <c r="P13" s="78">
        <v>0</v>
      </c>
      <c r="Q13" s="78">
        <v>0</v>
      </c>
      <c r="R13" s="39"/>
      <c r="S13" s="39"/>
      <c r="T13" s="39"/>
      <c r="U13" s="39"/>
      <c r="V13" s="95">
        <f t="shared" si="0"/>
        <v>0</v>
      </c>
      <c r="W13" s="95">
        <f>U13+S13+Q13+O13+M13+K13+I13+G13+E13+C13</f>
        <v>0</v>
      </c>
    </row>
    <row r="14" spans="1:23" s="5" customFormat="1" ht="18" customHeight="1">
      <c r="A14" s="38" t="s">
        <v>0</v>
      </c>
      <c r="B14" s="90">
        <f>SUM(B6+B9)</f>
        <v>81218</v>
      </c>
      <c r="C14" s="94">
        <f>C6+C9</f>
        <v>81405</v>
      </c>
      <c r="D14" s="90">
        <v>528822</v>
      </c>
      <c r="E14" s="90">
        <v>505669</v>
      </c>
      <c r="F14" s="97">
        <v>0</v>
      </c>
      <c r="G14" s="97">
        <v>0</v>
      </c>
      <c r="H14" s="94">
        <f>+H9+H6</f>
        <v>61927</v>
      </c>
      <c r="I14" s="94">
        <f>SUM(I6,I9)</f>
        <v>57823</v>
      </c>
      <c r="J14" s="94">
        <f>J6+J9</f>
        <v>38320</v>
      </c>
      <c r="K14" s="94">
        <f>K6+K9</f>
        <v>25009.40468</v>
      </c>
      <c r="L14" s="103">
        <f>L6+L9</f>
        <v>993152</v>
      </c>
      <c r="M14" s="103">
        <f>M6+M9</f>
        <v>961485</v>
      </c>
      <c r="N14" s="100">
        <f>+N6+N9</f>
        <v>1854048</v>
      </c>
      <c r="O14" s="100">
        <f>+O6+O9</f>
        <v>1472936.4379099994</v>
      </c>
      <c r="P14" s="101">
        <v>86664</v>
      </c>
      <c r="Q14" s="102">
        <v>59256.79771</v>
      </c>
      <c r="R14" s="40"/>
      <c r="S14" s="40"/>
      <c r="T14" s="39"/>
      <c r="U14" s="39"/>
      <c r="V14" s="97">
        <f t="shared" si="0"/>
        <v>3644151</v>
      </c>
      <c r="W14" s="97">
        <f>U14+S14+Q14+O14+M14+K14+I14+G14+E14+C14</f>
        <v>3163584.6402999996</v>
      </c>
    </row>
    <row r="15" spans="1:23" s="3" customFormat="1" ht="19.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43"/>
      <c r="O15" s="43"/>
      <c r="P15" s="12"/>
      <c r="Q15" s="12"/>
      <c r="R15" s="10"/>
      <c r="S15" s="10"/>
      <c r="T15" s="10"/>
      <c r="U15" s="10"/>
      <c r="V15" s="10"/>
      <c r="W15" s="10"/>
    </row>
    <row r="16" spans="1:24" s="4" customFormat="1" ht="42.75" customHeight="1">
      <c r="A16" s="13"/>
      <c r="B16" s="49" t="s">
        <v>21</v>
      </c>
      <c r="C16" s="49"/>
      <c r="D16" s="49" t="s">
        <v>41</v>
      </c>
      <c r="E16" s="49"/>
      <c r="F16" s="49" t="s">
        <v>15</v>
      </c>
      <c r="G16" s="49"/>
      <c r="H16" s="51" t="s">
        <v>16</v>
      </c>
      <c r="I16" s="51"/>
      <c r="J16" s="49" t="s">
        <v>38</v>
      </c>
      <c r="K16" s="49"/>
      <c r="L16" s="49" t="s">
        <v>20</v>
      </c>
      <c r="M16" s="50"/>
      <c r="N16" s="49" t="s">
        <v>37</v>
      </c>
      <c r="O16" s="49"/>
      <c r="P16" s="58" t="s">
        <v>17</v>
      </c>
      <c r="Q16" s="49"/>
      <c r="R16" s="56" t="s">
        <v>19</v>
      </c>
      <c r="S16" s="56"/>
      <c r="T16" s="49" t="s">
        <v>18</v>
      </c>
      <c r="U16" s="49"/>
      <c r="V16" s="49" t="s">
        <v>39</v>
      </c>
      <c r="W16" s="49"/>
      <c r="X16" s="3"/>
    </row>
    <row r="17" spans="1:24" s="4" customFormat="1" ht="40.5">
      <c r="A17" s="36" t="s">
        <v>46</v>
      </c>
      <c r="B17" s="18" t="s">
        <v>3</v>
      </c>
      <c r="C17" s="18" t="s">
        <v>4</v>
      </c>
      <c r="D17" s="18" t="s">
        <v>3</v>
      </c>
      <c r="E17" s="18" t="s">
        <v>4</v>
      </c>
      <c r="F17" s="18" t="s">
        <v>3</v>
      </c>
      <c r="G17" s="18" t="s">
        <v>4</v>
      </c>
      <c r="H17" s="18" t="s">
        <v>3</v>
      </c>
      <c r="I17" s="18" t="s">
        <v>4</v>
      </c>
      <c r="J17" s="18" t="s">
        <v>3</v>
      </c>
      <c r="K17" s="18" t="s">
        <v>4</v>
      </c>
      <c r="L17" s="18" t="s">
        <v>3</v>
      </c>
      <c r="M17" s="19" t="s">
        <v>4</v>
      </c>
      <c r="N17" s="18" t="s">
        <v>3</v>
      </c>
      <c r="O17" s="18" t="s">
        <v>4</v>
      </c>
      <c r="P17" s="23" t="s">
        <v>3</v>
      </c>
      <c r="Q17" s="18" t="s">
        <v>4</v>
      </c>
      <c r="R17" s="18" t="s">
        <v>3</v>
      </c>
      <c r="S17" s="18" t="s">
        <v>4</v>
      </c>
      <c r="T17" s="18" t="s">
        <v>3</v>
      </c>
      <c r="U17" s="18" t="s">
        <v>4</v>
      </c>
      <c r="V17" s="18" t="s">
        <v>3</v>
      </c>
      <c r="W17" s="18" t="s">
        <v>4</v>
      </c>
      <c r="X17" s="3"/>
    </row>
    <row r="18" spans="1:25" s="4" customFormat="1" ht="20.25">
      <c r="A18" s="22" t="s">
        <v>5</v>
      </c>
      <c r="B18" s="68">
        <v>98</v>
      </c>
      <c r="C18" s="67">
        <v>52480</v>
      </c>
      <c r="D18" s="86">
        <v>875</v>
      </c>
      <c r="E18" s="87">
        <v>390781</v>
      </c>
      <c r="F18" s="95">
        <v>0</v>
      </c>
      <c r="G18" s="95">
        <v>0</v>
      </c>
      <c r="H18" s="67">
        <v>70</v>
      </c>
      <c r="I18" s="67">
        <v>38361</v>
      </c>
      <c r="J18" s="69">
        <f>+(5684+16573)/1000</f>
        <v>22.257</v>
      </c>
      <c r="K18" s="67">
        <f>+(2127369.75+9433119.17)/1000</f>
        <v>11560.48892</v>
      </c>
      <c r="L18" s="77">
        <v>1696</v>
      </c>
      <c r="M18" s="77">
        <v>672341</v>
      </c>
      <c r="N18" s="70">
        <v>2882.754</v>
      </c>
      <c r="O18" s="70">
        <v>1068164.3819699995</v>
      </c>
      <c r="P18" s="78">
        <v>107.565</v>
      </c>
      <c r="Q18" s="78">
        <v>46517.05982</v>
      </c>
      <c r="R18" s="39"/>
      <c r="S18" s="39"/>
      <c r="T18" s="39"/>
      <c r="U18" s="39"/>
      <c r="V18" s="95">
        <f>T18+R18+P18+N18+L18+J18+H18+F18+D18+B18</f>
        <v>5751.575999999999</v>
      </c>
      <c r="W18" s="95">
        <f aca="true" t="shared" si="1" ref="V18:W20">U18+S18+Q18+O18+M18+K18+I18+G18+E18+C18</f>
        <v>2280204.9307099995</v>
      </c>
      <c r="X18" s="6"/>
      <c r="Y18" s="7"/>
    </row>
    <row r="19" spans="1:25" s="4" customFormat="1" ht="20.25">
      <c r="A19" s="22" t="s">
        <v>6</v>
      </c>
      <c r="B19" s="68">
        <v>0</v>
      </c>
      <c r="C19" s="68">
        <v>30</v>
      </c>
      <c r="D19" s="88">
        <v>32</v>
      </c>
      <c r="E19" s="88">
        <v>10052</v>
      </c>
      <c r="F19" s="95">
        <v>0</v>
      </c>
      <c r="G19" s="95">
        <v>0</v>
      </c>
      <c r="H19" s="67">
        <v>0</v>
      </c>
      <c r="I19" s="67">
        <v>0</v>
      </c>
      <c r="J19" s="69">
        <f>+(193+295)/1000</f>
        <v>0.488</v>
      </c>
      <c r="K19" s="69">
        <f>+(36095+60901)/1000</f>
        <v>96.996</v>
      </c>
      <c r="L19" s="77">
        <v>2</v>
      </c>
      <c r="M19" s="77">
        <v>642</v>
      </c>
      <c r="N19" s="70">
        <v>85.359</v>
      </c>
      <c r="O19" s="70">
        <v>15341.163750000003</v>
      </c>
      <c r="P19" s="78">
        <v>3.507</v>
      </c>
      <c r="Q19" s="78">
        <v>741.203</v>
      </c>
      <c r="R19" s="39"/>
      <c r="S19" s="39"/>
      <c r="T19" s="39"/>
      <c r="U19" s="39"/>
      <c r="V19" s="95">
        <f t="shared" si="1"/>
        <v>123.354</v>
      </c>
      <c r="W19" s="95">
        <f t="shared" si="1"/>
        <v>26903.36275</v>
      </c>
      <c r="X19" s="6"/>
      <c r="Y19" s="7"/>
    </row>
    <row r="20" spans="1:25" s="4" customFormat="1" ht="20.25">
      <c r="A20" s="22" t="s">
        <v>7</v>
      </c>
      <c r="B20" s="68">
        <v>284</v>
      </c>
      <c r="C20" s="67">
        <v>28895</v>
      </c>
      <c r="D20" s="88">
        <v>1648</v>
      </c>
      <c r="E20" s="88">
        <v>104836</v>
      </c>
      <c r="F20" s="95">
        <v>0</v>
      </c>
      <c r="G20" s="95">
        <v>0</v>
      </c>
      <c r="H20" s="67">
        <v>242</v>
      </c>
      <c r="I20" s="67">
        <v>19462</v>
      </c>
      <c r="J20" s="67">
        <f>+(117406+34860)/1000</f>
        <v>152.266</v>
      </c>
      <c r="K20" s="67">
        <f>+(9438290.78+3913628.98)/1000</f>
        <v>13351.91976</v>
      </c>
      <c r="L20" s="77">
        <v>4345</v>
      </c>
      <c r="M20" s="77">
        <v>288502</v>
      </c>
      <c r="N20" s="70">
        <v>6539.087</v>
      </c>
      <c r="O20" s="70">
        <v>389430.89219</v>
      </c>
      <c r="P20" s="78">
        <v>188.807</v>
      </c>
      <c r="Q20" s="78">
        <v>11998.675</v>
      </c>
      <c r="R20" s="39"/>
      <c r="S20" s="39"/>
      <c r="T20" s="39"/>
      <c r="U20" s="39"/>
      <c r="V20" s="95">
        <f>T20+R20+P20+N20+L20+J20+H20+F20+D20+B20</f>
        <v>13399.16</v>
      </c>
      <c r="W20" s="95">
        <f t="shared" si="1"/>
        <v>856476.4869499999</v>
      </c>
      <c r="X20" s="6"/>
      <c r="Y20" s="7"/>
    </row>
    <row r="21" spans="1:25" s="4" customFormat="1" ht="20.25">
      <c r="A21" s="37" t="s">
        <v>0</v>
      </c>
      <c r="B21" s="89">
        <f>SUM(B18:B20)</f>
        <v>382</v>
      </c>
      <c r="C21" s="94">
        <f>SUM(C18:C20)</f>
        <v>81405</v>
      </c>
      <c r="D21" s="98">
        <f>SUM(D18:D20)</f>
        <v>2555</v>
      </c>
      <c r="E21" s="98">
        <f>SUM(E18:E20)</f>
        <v>505669</v>
      </c>
      <c r="F21" s="97">
        <v>0</v>
      </c>
      <c r="G21" s="97">
        <v>0</v>
      </c>
      <c r="H21" s="94">
        <f>SUM(H18:H20)</f>
        <v>312</v>
      </c>
      <c r="I21" s="94">
        <f>SUM(I18:I20)</f>
        <v>57823</v>
      </c>
      <c r="J21" s="94">
        <f>SUM(J18:J20)</f>
        <v>175.011</v>
      </c>
      <c r="K21" s="94">
        <f>SUM(K18:K20)</f>
        <v>25009.40468</v>
      </c>
      <c r="L21" s="99">
        <f>+SUM(L18:L20)</f>
        <v>6043</v>
      </c>
      <c r="M21" s="99">
        <f>+SUM(M18:M20)</f>
        <v>961485</v>
      </c>
      <c r="N21" s="100">
        <f>SUM(N18:N20)</f>
        <v>9507.2</v>
      </c>
      <c r="O21" s="100">
        <f>SUM(O18:O20)</f>
        <v>1472936.4379099996</v>
      </c>
      <c r="P21" s="101">
        <v>299.879</v>
      </c>
      <c r="Q21" s="102">
        <v>59256.79771</v>
      </c>
      <c r="R21" s="40"/>
      <c r="S21" s="40"/>
      <c r="T21" s="39"/>
      <c r="U21" s="39"/>
      <c r="V21" s="97">
        <f>T21+R21+P21+N21+L21+J21+H21+F21+D21+B21</f>
        <v>19274.090000000004</v>
      </c>
      <c r="W21" s="97">
        <f>U21+S21+Q21+O21+M21+K21+I21+G21+E21+C21</f>
        <v>3163584.6402999996</v>
      </c>
      <c r="X21" s="6"/>
      <c r="Y21" s="7"/>
    </row>
    <row r="22" spans="1:25" s="4" customFormat="1" ht="2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1"/>
      <c r="O22" s="41"/>
      <c r="P22" s="15"/>
      <c r="Q22" s="15"/>
      <c r="R22" s="15"/>
      <c r="S22" s="15"/>
      <c r="T22" s="15"/>
      <c r="U22" s="15"/>
      <c r="V22" s="15"/>
      <c r="W22" s="15"/>
      <c r="X22" s="6"/>
      <c r="Y22" s="7"/>
    </row>
    <row r="23" spans="1:24" s="4" customFormat="1" ht="20.25">
      <c r="A23" s="1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9"/>
      <c r="O23" s="9"/>
      <c r="P23" s="16"/>
      <c r="Q23" s="16"/>
      <c r="R23" s="16"/>
      <c r="S23" s="16"/>
      <c r="T23" s="16"/>
      <c r="U23" s="16"/>
      <c r="V23" s="16"/>
      <c r="W23" s="16"/>
      <c r="X23" s="3"/>
    </row>
    <row r="24" spans="2:22" ht="2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ht="20.25">
      <c r="M25" s="14"/>
    </row>
  </sheetData>
  <sheetProtection/>
  <mergeCells count="39"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  <mergeCell ref="U6:U7"/>
    <mergeCell ref="R16:S16"/>
    <mergeCell ref="A3:S3"/>
    <mergeCell ref="R4:S4"/>
    <mergeCell ref="T4:U4"/>
    <mergeCell ref="E6:E7"/>
    <mergeCell ref="S6:S7"/>
    <mergeCell ref="T16:U16"/>
    <mergeCell ref="M6:M7"/>
    <mergeCell ref="L4:M4"/>
    <mergeCell ref="H4:I4"/>
    <mergeCell ref="N4:O4"/>
    <mergeCell ref="B4:C4"/>
    <mergeCell ref="D4:E4"/>
    <mergeCell ref="F4:G4"/>
    <mergeCell ref="C9:C11"/>
    <mergeCell ref="J4:K4"/>
    <mergeCell ref="E9:E11"/>
    <mergeCell ref="D16:E16"/>
    <mergeCell ref="F16:G16"/>
    <mergeCell ref="B16:C16"/>
    <mergeCell ref="C6:C7"/>
    <mergeCell ref="G6:G7"/>
    <mergeCell ref="N16:O16"/>
    <mergeCell ref="J16:K16"/>
    <mergeCell ref="L16:M16"/>
    <mergeCell ref="H16:I16"/>
    <mergeCell ref="M9:M11"/>
    <mergeCell ref="G9:G11"/>
  </mergeCells>
  <printOptions/>
  <pageMargins left="0.75" right="0.75" top="1" bottom="1" header="0.5" footer="0.5"/>
  <pageSetup fitToHeight="1" fitToWidth="1" horizontalDpi="600" verticalDpi="600" orientation="landscape" paperSize="9" scale="16" r:id="rId1"/>
  <ignoredErrors>
    <ignoredError sqref="D17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40" zoomScaleNormal="4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W38" sqref="W38"/>
    </sheetView>
  </sheetViews>
  <sheetFormatPr defaultColWidth="9.140625" defaultRowHeight="12.75"/>
  <cols>
    <col min="1" max="1" width="66.00390625" style="8" customWidth="1"/>
    <col min="2" max="2" width="24.140625" style="8" customWidth="1"/>
    <col min="3" max="3" width="30.28125" style="8" customWidth="1"/>
    <col min="4" max="4" width="20.8515625" style="8" customWidth="1"/>
    <col min="5" max="5" width="26.140625" style="8" customWidth="1"/>
    <col min="6" max="6" width="21.57421875" style="8" customWidth="1"/>
    <col min="7" max="7" width="24.8515625" style="8" customWidth="1"/>
    <col min="8" max="8" width="22.421875" style="27" customWidth="1"/>
    <col min="9" max="9" width="25.00390625" style="27" customWidth="1"/>
    <col min="10" max="10" width="20.8515625" style="8" customWidth="1"/>
    <col min="11" max="11" width="22.28125" style="8" customWidth="1"/>
    <col min="12" max="12" width="20.7109375" style="8" customWidth="1"/>
    <col min="13" max="13" width="22.7109375" style="8" customWidth="1"/>
    <col min="14" max="14" width="18.00390625" style="8" customWidth="1"/>
    <col min="15" max="15" width="24.00390625" style="8" customWidth="1"/>
    <col min="16" max="16" width="24.140625" style="8" customWidth="1"/>
    <col min="17" max="17" width="25.140625" style="8" customWidth="1"/>
    <col min="18" max="19" width="18.00390625" style="8" hidden="1" customWidth="1"/>
    <col min="20" max="20" width="19.28125" style="8" hidden="1" customWidth="1"/>
    <col min="21" max="21" width="18.00390625" style="8" hidden="1" customWidth="1"/>
    <col min="22" max="22" width="22.8515625" style="8" customWidth="1"/>
    <col min="23" max="23" width="20.8515625" style="8" customWidth="1"/>
    <col min="24" max="16384" width="9.140625" style="1" customWidth="1"/>
  </cols>
  <sheetData>
    <row r="1" spans="1:23" s="31" customFormat="1" ht="20.25">
      <c r="A1" s="47" t="s">
        <v>31</v>
      </c>
      <c r="B1" s="28"/>
      <c r="C1" s="28"/>
      <c r="D1" s="28"/>
      <c r="E1" s="28"/>
      <c r="F1" s="28"/>
      <c r="G1" s="28"/>
      <c r="H1" s="29"/>
      <c r="I1" s="29"/>
      <c r="J1" s="28"/>
      <c r="K1" s="28"/>
      <c r="L1" s="28"/>
      <c r="M1" s="28"/>
      <c r="N1" s="28"/>
      <c r="O1" s="28"/>
      <c r="P1" s="28"/>
      <c r="Q1" s="28"/>
      <c r="R1" s="28"/>
      <c r="S1" s="28"/>
      <c r="T1" s="30"/>
      <c r="U1" s="30"/>
      <c r="V1" s="14"/>
      <c r="W1" s="14"/>
    </row>
    <row r="2" spans="1:23" s="31" customFormat="1" ht="20.25">
      <c r="A2" s="48" t="s">
        <v>50</v>
      </c>
      <c r="B2" s="28"/>
      <c r="C2" s="28"/>
      <c r="D2" s="28"/>
      <c r="E2" s="28"/>
      <c r="F2" s="28"/>
      <c r="G2" s="28"/>
      <c r="H2" s="29"/>
      <c r="I2" s="29"/>
      <c r="J2" s="28"/>
      <c r="K2" s="28"/>
      <c r="L2" s="28"/>
      <c r="M2" s="28"/>
      <c r="N2" s="28"/>
      <c r="O2" s="28"/>
      <c r="P2" s="28"/>
      <c r="Q2" s="28"/>
      <c r="R2" s="28"/>
      <c r="S2" s="28"/>
      <c r="T2" s="30"/>
      <c r="U2" s="30"/>
      <c r="V2" s="14"/>
      <c r="W2" s="14"/>
    </row>
    <row r="3" spans="1:23" s="31" customFormat="1" ht="10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4"/>
      <c r="U3" s="14"/>
      <c r="V3" s="14"/>
      <c r="W3" s="14"/>
    </row>
    <row r="4" spans="1:23" s="31" customFormat="1" ht="42.75" customHeight="1">
      <c r="A4" s="13"/>
      <c r="B4" s="50" t="s">
        <v>21</v>
      </c>
      <c r="C4" s="58"/>
      <c r="D4" s="50" t="s">
        <v>41</v>
      </c>
      <c r="E4" s="58"/>
      <c r="F4" s="50" t="s">
        <v>15</v>
      </c>
      <c r="G4" s="58"/>
      <c r="H4" s="64" t="s">
        <v>16</v>
      </c>
      <c r="I4" s="65"/>
      <c r="J4" s="50" t="s">
        <v>38</v>
      </c>
      <c r="K4" s="58"/>
      <c r="L4" s="50" t="s">
        <v>20</v>
      </c>
      <c r="M4" s="61"/>
      <c r="N4" s="50" t="s">
        <v>37</v>
      </c>
      <c r="O4" s="58"/>
      <c r="P4" s="61" t="s">
        <v>17</v>
      </c>
      <c r="Q4" s="58"/>
      <c r="R4" s="62" t="s">
        <v>19</v>
      </c>
      <c r="S4" s="63"/>
      <c r="T4" s="50" t="s">
        <v>18</v>
      </c>
      <c r="U4" s="58"/>
      <c r="V4" s="49" t="s">
        <v>40</v>
      </c>
      <c r="W4" s="49"/>
    </row>
    <row r="5" spans="1:23" s="31" customFormat="1" ht="66" customHeight="1">
      <c r="A5" s="32" t="s">
        <v>44</v>
      </c>
      <c r="B5" s="17" t="s">
        <v>22</v>
      </c>
      <c r="C5" s="18" t="s">
        <v>23</v>
      </c>
      <c r="D5" s="17" t="s">
        <v>22</v>
      </c>
      <c r="E5" s="18" t="s">
        <v>23</v>
      </c>
      <c r="F5" s="18" t="s">
        <v>22</v>
      </c>
      <c r="G5" s="18" t="s">
        <v>23</v>
      </c>
      <c r="H5" s="17" t="s">
        <v>22</v>
      </c>
      <c r="I5" s="18" t="s">
        <v>23</v>
      </c>
      <c r="J5" s="17" t="s">
        <v>22</v>
      </c>
      <c r="K5" s="18" t="s">
        <v>23</v>
      </c>
      <c r="L5" s="17" t="s">
        <v>22</v>
      </c>
      <c r="M5" s="19" t="s">
        <v>23</v>
      </c>
      <c r="N5" s="17" t="s">
        <v>22</v>
      </c>
      <c r="O5" s="18" t="s">
        <v>23</v>
      </c>
      <c r="P5" s="20" t="s">
        <v>22</v>
      </c>
      <c r="Q5" s="18" t="s">
        <v>23</v>
      </c>
      <c r="R5" s="17" t="s">
        <v>22</v>
      </c>
      <c r="S5" s="18" t="s">
        <v>23</v>
      </c>
      <c r="T5" s="17" t="s">
        <v>22</v>
      </c>
      <c r="U5" s="18" t="s">
        <v>23</v>
      </c>
      <c r="V5" s="17" t="s">
        <v>22</v>
      </c>
      <c r="W5" s="34" t="s">
        <v>23</v>
      </c>
    </row>
    <row r="6" spans="1:23" s="31" customFormat="1" ht="18" customHeight="1">
      <c r="A6" s="33" t="s">
        <v>24</v>
      </c>
      <c r="B6" s="80">
        <v>68841</v>
      </c>
      <c r="C6" s="91">
        <v>64289</v>
      </c>
      <c r="D6" s="80">
        <v>483589</v>
      </c>
      <c r="E6" s="81">
        <v>470185</v>
      </c>
      <c r="F6" s="95">
        <v>0</v>
      </c>
      <c r="G6" s="96">
        <v>0</v>
      </c>
      <c r="H6" s="67">
        <v>49842</v>
      </c>
      <c r="I6" s="67">
        <v>49158</v>
      </c>
      <c r="J6" s="67">
        <v>13993</v>
      </c>
      <c r="K6" s="67">
        <v>10257.36187</v>
      </c>
      <c r="L6" s="73">
        <v>905930</v>
      </c>
      <c r="M6" s="75">
        <v>912867</v>
      </c>
      <c r="N6" s="70">
        <v>1664325</v>
      </c>
      <c r="O6" s="70">
        <v>1320127.3249999995</v>
      </c>
      <c r="P6" s="78">
        <v>79699</v>
      </c>
      <c r="Q6" s="79">
        <v>53631.36515</v>
      </c>
      <c r="R6" s="39"/>
      <c r="S6" s="53"/>
      <c r="T6" s="39"/>
      <c r="U6" s="53"/>
      <c r="V6" s="24">
        <f>T6+R6+P6+N6+L6+J6+H6+F6+D6+B6</f>
        <v>3266219</v>
      </c>
      <c r="W6" s="59">
        <f>U6+S6+Q6+O6+M6+K6+I6+G6+E6+C6</f>
        <v>2880515.0520199994</v>
      </c>
    </row>
    <row r="7" spans="1:23" s="31" customFormat="1" ht="18" customHeight="1">
      <c r="A7" s="33" t="s">
        <v>25</v>
      </c>
      <c r="B7" s="85">
        <v>0</v>
      </c>
      <c r="C7" s="92"/>
      <c r="D7" s="80">
        <v>14306</v>
      </c>
      <c r="E7" s="82"/>
      <c r="F7" s="95">
        <v>0</v>
      </c>
      <c r="G7" s="96"/>
      <c r="H7" s="67">
        <v>0</v>
      </c>
      <c r="I7" s="67">
        <v>0</v>
      </c>
      <c r="J7" s="69">
        <v>0</v>
      </c>
      <c r="K7" s="69">
        <v>0</v>
      </c>
      <c r="L7" s="73">
        <v>0</v>
      </c>
      <c r="M7" s="75"/>
      <c r="N7" s="70">
        <v>9780</v>
      </c>
      <c r="O7" s="70">
        <v>0</v>
      </c>
      <c r="P7" s="78">
        <v>336</v>
      </c>
      <c r="Q7" s="79"/>
      <c r="R7" s="39"/>
      <c r="S7" s="55"/>
      <c r="T7" s="39"/>
      <c r="U7" s="55"/>
      <c r="V7" s="24">
        <f>T7+R7+P7+N7+L7+J7+H7+F7+D7+B7</f>
        <v>24422</v>
      </c>
      <c r="W7" s="59"/>
    </row>
    <row r="8" spans="1:23" s="31" customFormat="1" ht="18" customHeight="1">
      <c r="A8" s="33" t="s">
        <v>26</v>
      </c>
      <c r="B8" s="80">
        <v>2242</v>
      </c>
      <c r="C8" s="67">
        <v>3531</v>
      </c>
      <c r="D8" s="80">
        <v>12528</v>
      </c>
      <c r="E8" s="80">
        <v>47916</v>
      </c>
      <c r="F8" s="95">
        <v>0</v>
      </c>
      <c r="G8" s="95">
        <v>0</v>
      </c>
      <c r="H8" s="67">
        <v>0</v>
      </c>
      <c r="I8" s="67">
        <v>0</v>
      </c>
      <c r="J8" s="67">
        <v>872</v>
      </c>
      <c r="K8" s="67">
        <v>3364.72973</v>
      </c>
      <c r="L8" s="73">
        <v>45434</v>
      </c>
      <c r="M8" s="73">
        <v>44544</v>
      </c>
      <c r="N8" s="70">
        <v>22088</v>
      </c>
      <c r="O8" s="70">
        <v>45592.72777</v>
      </c>
      <c r="P8" s="78">
        <v>430</v>
      </c>
      <c r="Q8" s="78">
        <v>820.974</v>
      </c>
      <c r="R8" s="39"/>
      <c r="S8" s="39"/>
      <c r="T8" s="39"/>
      <c r="U8" s="39"/>
      <c r="V8" s="24">
        <f>T8+R8+P8+N8+L8+J8+H8+F8+D8+B8</f>
        <v>83594</v>
      </c>
      <c r="W8" s="24">
        <f>U8+S8+Q8+O8+M8+K8+I8+G8+E8+C8</f>
        <v>145769.4315</v>
      </c>
    </row>
    <row r="9" spans="1:23" s="31" customFormat="1" ht="18" customHeight="1">
      <c r="A9" s="33" t="s">
        <v>27</v>
      </c>
      <c r="B9" s="80">
        <f>SUM(B10:B12)</f>
        <v>12377</v>
      </c>
      <c r="C9" s="91">
        <v>17116</v>
      </c>
      <c r="D9" s="80">
        <v>45233</v>
      </c>
      <c r="E9" s="81">
        <v>35484</v>
      </c>
      <c r="F9" s="95">
        <v>0</v>
      </c>
      <c r="G9" s="96">
        <v>0</v>
      </c>
      <c r="H9" s="67">
        <v>12085</v>
      </c>
      <c r="I9" s="67">
        <v>8665</v>
      </c>
      <c r="J9" s="67">
        <f>+J10+J11+J12</f>
        <v>24327</v>
      </c>
      <c r="K9" s="67">
        <f>+K11+K12</f>
        <v>14752.04281</v>
      </c>
      <c r="L9" s="73">
        <v>87222</v>
      </c>
      <c r="M9" s="75">
        <v>48618</v>
      </c>
      <c r="N9" s="70">
        <f>SUM(N10:N12)</f>
        <v>189723</v>
      </c>
      <c r="O9" s="70">
        <f>SUM(O10:O12)</f>
        <v>152809.11291</v>
      </c>
      <c r="P9" s="78">
        <v>6965</v>
      </c>
      <c r="Q9" s="79">
        <v>5625.43256</v>
      </c>
      <c r="R9" s="39"/>
      <c r="S9" s="53"/>
      <c r="T9" s="39"/>
      <c r="U9" s="53"/>
      <c r="V9" s="24">
        <f>T9+R9+P9+N9+L9+J9+H9+F9+D9+B9</f>
        <v>377932</v>
      </c>
      <c r="W9" s="59">
        <f>U9+S9+Q9+O9+M9+K9+I9+G9+E9+C9</f>
        <v>283069.58828</v>
      </c>
    </row>
    <row r="10" spans="1:23" s="31" customFormat="1" ht="18" customHeight="1">
      <c r="A10" s="33" t="s">
        <v>28</v>
      </c>
      <c r="B10" s="80">
        <v>1258</v>
      </c>
      <c r="C10" s="93"/>
      <c r="D10" s="85">
        <v>0</v>
      </c>
      <c r="E10" s="83"/>
      <c r="F10" s="95">
        <v>0</v>
      </c>
      <c r="G10" s="96"/>
      <c r="H10" s="67">
        <v>0</v>
      </c>
      <c r="I10" s="67">
        <v>0</v>
      </c>
      <c r="J10" s="67">
        <v>0</v>
      </c>
      <c r="K10" s="67">
        <v>0</v>
      </c>
      <c r="L10" s="73">
        <v>11966</v>
      </c>
      <c r="M10" s="75"/>
      <c r="N10" s="70">
        <v>39517</v>
      </c>
      <c r="O10" s="70">
        <v>5423.007669999999</v>
      </c>
      <c r="P10" s="78">
        <v>833</v>
      </c>
      <c r="Q10" s="79"/>
      <c r="R10" s="39"/>
      <c r="S10" s="54"/>
      <c r="T10" s="39"/>
      <c r="U10" s="54"/>
      <c r="V10" s="24">
        <f>T10+R10+P10+N10+L10+J10+H10+F10+D10+B10</f>
        <v>53574</v>
      </c>
      <c r="W10" s="59"/>
    </row>
    <row r="11" spans="1:23" s="31" customFormat="1" ht="18" customHeight="1">
      <c r="A11" s="33" t="s">
        <v>29</v>
      </c>
      <c r="B11" s="80">
        <v>9172</v>
      </c>
      <c r="C11" s="92"/>
      <c r="D11" s="80">
        <v>39682</v>
      </c>
      <c r="E11" s="82"/>
      <c r="F11" s="95">
        <v>0</v>
      </c>
      <c r="G11" s="96"/>
      <c r="H11" s="67">
        <f>+H9</f>
        <v>12085</v>
      </c>
      <c r="I11" s="67">
        <f>+I9</f>
        <v>8665</v>
      </c>
      <c r="J11" s="69">
        <v>23960</v>
      </c>
      <c r="K11" s="69">
        <f>1138.86506+11601.75553</f>
        <v>12740.62059</v>
      </c>
      <c r="L11" s="73">
        <v>65990</v>
      </c>
      <c r="M11" s="75"/>
      <c r="N11" s="70">
        <v>127223</v>
      </c>
      <c r="O11" s="70">
        <v>73425.49249000002</v>
      </c>
      <c r="P11" s="78">
        <v>4202</v>
      </c>
      <c r="Q11" s="79"/>
      <c r="R11" s="39"/>
      <c r="S11" s="55"/>
      <c r="T11" s="39"/>
      <c r="U11" s="55"/>
      <c r="V11" s="24">
        <f>T11+R11+P11+N11+L11+J11+H11+F11+D11+B11</f>
        <v>282314</v>
      </c>
      <c r="W11" s="59"/>
    </row>
    <row r="12" spans="1:23" s="31" customFormat="1" ht="18" customHeight="1">
      <c r="A12" s="33" t="s">
        <v>26</v>
      </c>
      <c r="B12" s="80">
        <v>1947</v>
      </c>
      <c r="C12" s="67">
        <v>2200</v>
      </c>
      <c r="D12" s="80">
        <v>5551</v>
      </c>
      <c r="E12" s="84">
        <v>12948</v>
      </c>
      <c r="F12" s="95">
        <v>0</v>
      </c>
      <c r="G12" s="95">
        <v>0</v>
      </c>
      <c r="H12" s="67">
        <v>0</v>
      </c>
      <c r="I12" s="68">
        <v>0</v>
      </c>
      <c r="J12" s="67">
        <v>367</v>
      </c>
      <c r="K12" s="67">
        <v>2011.42222</v>
      </c>
      <c r="L12" s="73">
        <v>9266</v>
      </c>
      <c r="M12" s="74">
        <v>11709</v>
      </c>
      <c r="N12" s="70">
        <v>22983</v>
      </c>
      <c r="O12" s="70">
        <v>73960.61274999997</v>
      </c>
      <c r="P12" s="78">
        <v>1930</v>
      </c>
      <c r="Q12" s="78">
        <v>2799</v>
      </c>
      <c r="R12" s="39"/>
      <c r="S12" s="39"/>
      <c r="T12" s="39"/>
      <c r="U12" s="39"/>
      <c r="V12" s="24">
        <f>T12+R12+P12+N12+L12+J12+H12+F12+D12+B12</f>
        <v>42044</v>
      </c>
      <c r="W12" s="24">
        <f>U12+S12+Q12+O12+M12+K12+I12+G12+E12+C12</f>
        <v>105628.03496999996</v>
      </c>
    </row>
    <row r="13" spans="1:23" s="31" customFormat="1" ht="18" customHeight="1">
      <c r="A13" s="33" t="s">
        <v>30</v>
      </c>
      <c r="B13" s="85">
        <v>0</v>
      </c>
      <c r="C13" s="68">
        <v>0</v>
      </c>
      <c r="D13" s="85">
        <v>0</v>
      </c>
      <c r="E13" s="85">
        <v>0</v>
      </c>
      <c r="F13" s="95">
        <v>0</v>
      </c>
      <c r="G13" s="95">
        <v>0</v>
      </c>
      <c r="H13" s="67">
        <v>0</v>
      </c>
      <c r="I13" s="68">
        <v>0</v>
      </c>
      <c r="J13" s="67">
        <v>0</v>
      </c>
      <c r="K13" s="67">
        <v>0</v>
      </c>
      <c r="L13" s="74">
        <v>0</v>
      </c>
      <c r="M13" s="76">
        <v>0</v>
      </c>
      <c r="N13" s="71">
        <v>0</v>
      </c>
      <c r="O13" s="71">
        <v>0</v>
      </c>
      <c r="P13" s="78">
        <v>0</v>
      </c>
      <c r="Q13" s="78">
        <v>0</v>
      </c>
      <c r="R13" s="39"/>
      <c r="S13" s="39"/>
      <c r="T13" s="39"/>
      <c r="U13" s="39"/>
      <c r="V13" s="24">
        <f>T13+R13+P13+N13+L13+J13+H13+F13+D13+B13</f>
        <v>0</v>
      </c>
      <c r="W13" s="24">
        <f>U13+S13+Q13+O13+M13+K13+I13+G13+E13+C13</f>
        <v>0</v>
      </c>
    </row>
    <row r="14" spans="1:23" s="31" customFormat="1" ht="18" customHeight="1">
      <c r="A14" s="35" t="s">
        <v>32</v>
      </c>
      <c r="B14" s="90">
        <f>SUM(B6+B9)</f>
        <v>81218</v>
      </c>
      <c r="C14" s="94">
        <f>C6+C9</f>
        <v>81405</v>
      </c>
      <c r="D14" s="80">
        <v>528822</v>
      </c>
      <c r="E14" s="80">
        <v>505669</v>
      </c>
      <c r="F14" s="97">
        <v>0</v>
      </c>
      <c r="G14" s="97">
        <v>0</v>
      </c>
      <c r="H14" s="67">
        <f>+H9+H6</f>
        <v>61927</v>
      </c>
      <c r="I14" s="67">
        <f>SUM(I6,I9)</f>
        <v>57823</v>
      </c>
      <c r="J14" s="67">
        <f>J6+J9</f>
        <v>38320</v>
      </c>
      <c r="K14" s="67">
        <f>K6+K9</f>
        <v>25009.40468</v>
      </c>
      <c r="L14" s="73">
        <f>L6+L9</f>
        <v>993152</v>
      </c>
      <c r="M14" s="73">
        <f>M6+M9</f>
        <v>961485</v>
      </c>
      <c r="N14" s="70">
        <f>+N6+N9</f>
        <v>1854048</v>
      </c>
      <c r="O14" s="70">
        <f>+O6+O9</f>
        <v>1472936.4379099994</v>
      </c>
      <c r="P14" s="78">
        <v>86664</v>
      </c>
      <c r="Q14" s="74">
        <v>59256.79771</v>
      </c>
      <c r="R14" s="40"/>
      <c r="S14" s="40"/>
      <c r="T14" s="39"/>
      <c r="U14" s="39"/>
      <c r="V14" s="25">
        <f>T14+R14+P14+N14+L14+J14+H14+F14+D14+B14</f>
        <v>3644151</v>
      </c>
      <c r="W14" s="25">
        <f>U14+S14+Q14+O14+M14+K14+I14+G14+E14+C14</f>
        <v>3163584.6402999996</v>
      </c>
    </row>
    <row r="15" spans="1:23" s="31" customFormat="1" ht="19.5" customHeight="1">
      <c r="A15" s="44"/>
      <c r="B15" s="66"/>
      <c r="C15" s="66"/>
      <c r="D15" s="44"/>
      <c r="E15" s="66"/>
      <c r="F15" s="44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44"/>
      <c r="S15" s="66"/>
      <c r="T15" s="66"/>
      <c r="U15" s="44"/>
      <c r="V15" s="66"/>
      <c r="W15" s="66"/>
    </row>
    <row r="16" spans="1:23" s="31" customFormat="1" ht="42.75" customHeight="1">
      <c r="A16" s="13"/>
      <c r="B16" s="50" t="s">
        <v>21</v>
      </c>
      <c r="C16" s="58"/>
      <c r="D16" s="50" t="s">
        <v>41</v>
      </c>
      <c r="E16" s="58"/>
      <c r="F16" s="50" t="s">
        <v>15</v>
      </c>
      <c r="G16" s="58"/>
      <c r="H16" s="64" t="s">
        <v>16</v>
      </c>
      <c r="I16" s="65"/>
      <c r="J16" s="50" t="s">
        <v>38</v>
      </c>
      <c r="K16" s="58"/>
      <c r="L16" s="50" t="s">
        <v>20</v>
      </c>
      <c r="M16" s="61"/>
      <c r="N16" s="50" t="s">
        <v>48</v>
      </c>
      <c r="O16" s="58"/>
      <c r="P16" s="58" t="s">
        <v>17</v>
      </c>
      <c r="Q16" s="49"/>
      <c r="R16" s="62" t="s">
        <v>19</v>
      </c>
      <c r="S16" s="63"/>
      <c r="T16" s="50" t="s">
        <v>18</v>
      </c>
      <c r="U16" s="58"/>
      <c r="V16" s="49" t="s">
        <v>40</v>
      </c>
      <c r="W16" s="49"/>
    </row>
    <row r="17" spans="1:23" s="31" customFormat="1" ht="68.25" customHeight="1">
      <c r="A17" s="32" t="s">
        <v>45</v>
      </c>
      <c r="B17" s="18" t="s">
        <v>36</v>
      </c>
      <c r="C17" s="18" t="s">
        <v>23</v>
      </c>
      <c r="D17" s="34" t="s">
        <v>36</v>
      </c>
      <c r="E17" s="34" t="s">
        <v>23</v>
      </c>
      <c r="F17" s="18" t="s">
        <v>43</v>
      </c>
      <c r="G17" s="18" t="s">
        <v>23</v>
      </c>
      <c r="H17" s="18" t="s">
        <v>36</v>
      </c>
      <c r="I17" s="18" t="s">
        <v>23</v>
      </c>
      <c r="J17" s="34" t="s">
        <v>36</v>
      </c>
      <c r="K17" s="34" t="s">
        <v>23</v>
      </c>
      <c r="L17" s="34" t="s">
        <v>36</v>
      </c>
      <c r="M17" s="42" t="s">
        <v>23</v>
      </c>
      <c r="N17" s="18" t="s">
        <v>36</v>
      </c>
      <c r="O17" s="18" t="s">
        <v>23</v>
      </c>
      <c r="P17" s="18" t="s">
        <v>36</v>
      </c>
      <c r="Q17" s="18" t="s">
        <v>23</v>
      </c>
      <c r="R17" s="18" t="s">
        <v>36</v>
      </c>
      <c r="S17" s="18" t="s">
        <v>23</v>
      </c>
      <c r="T17" s="34" t="s">
        <v>36</v>
      </c>
      <c r="U17" s="34" t="s">
        <v>23</v>
      </c>
      <c r="V17" s="34" t="s">
        <v>36</v>
      </c>
      <c r="W17" s="34" t="s">
        <v>23</v>
      </c>
    </row>
    <row r="18" spans="1:23" s="31" customFormat="1" ht="20.25">
      <c r="A18" s="32" t="s">
        <v>33</v>
      </c>
      <c r="B18" s="68">
        <v>98</v>
      </c>
      <c r="C18" s="67">
        <v>52480</v>
      </c>
      <c r="D18" s="86">
        <v>875</v>
      </c>
      <c r="E18" s="87">
        <v>390781</v>
      </c>
      <c r="F18" s="95">
        <v>0</v>
      </c>
      <c r="G18" s="95">
        <v>0</v>
      </c>
      <c r="H18" s="67">
        <v>70</v>
      </c>
      <c r="I18" s="67">
        <v>38361</v>
      </c>
      <c r="J18" s="69">
        <f>+(5684+16573)/1000</f>
        <v>22.257</v>
      </c>
      <c r="K18" s="67">
        <f>+(2127369.75+9433119.17)/1000</f>
        <v>11560.48892</v>
      </c>
      <c r="L18" s="77">
        <v>1696</v>
      </c>
      <c r="M18" s="77">
        <v>672341</v>
      </c>
      <c r="N18" s="70">
        <v>2882.754</v>
      </c>
      <c r="O18" s="70">
        <v>1068164.3819699995</v>
      </c>
      <c r="P18" s="78">
        <v>107.565</v>
      </c>
      <c r="Q18" s="78">
        <v>46517.05982</v>
      </c>
      <c r="R18" s="39"/>
      <c r="S18" s="39"/>
      <c r="T18" s="39"/>
      <c r="U18" s="39"/>
      <c r="V18" s="24">
        <f>T18+R18+P18+N18+L18+J18+H18+F18+D18+B18</f>
        <v>5751.575999999999</v>
      </c>
      <c r="W18" s="24">
        <f>U18+S18+Q18+O18+M18+K18+I18+G18+E18+C18</f>
        <v>2280204.9307099995</v>
      </c>
    </row>
    <row r="19" spans="1:23" s="31" customFormat="1" ht="20.25">
      <c r="A19" s="32" t="s">
        <v>34</v>
      </c>
      <c r="B19" s="68">
        <v>0</v>
      </c>
      <c r="C19" s="68">
        <v>30</v>
      </c>
      <c r="D19" s="88">
        <v>32</v>
      </c>
      <c r="E19" s="88">
        <v>10052</v>
      </c>
      <c r="F19" s="95">
        <v>0</v>
      </c>
      <c r="G19" s="95">
        <v>0</v>
      </c>
      <c r="H19" s="67">
        <v>0</v>
      </c>
      <c r="I19" s="67">
        <v>0</v>
      </c>
      <c r="J19" s="69">
        <f>+(193+295)/1000</f>
        <v>0.488</v>
      </c>
      <c r="K19" s="69">
        <f>+(36095+60901)/1000</f>
        <v>96.996</v>
      </c>
      <c r="L19" s="77">
        <v>2</v>
      </c>
      <c r="M19" s="77">
        <v>642</v>
      </c>
      <c r="N19" s="70">
        <v>85.359</v>
      </c>
      <c r="O19" s="70">
        <v>15341.163750000003</v>
      </c>
      <c r="P19" s="78">
        <v>3.507</v>
      </c>
      <c r="Q19" s="78">
        <v>741.203</v>
      </c>
      <c r="R19" s="39"/>
      <c r="S19" s="39"/>
      <c r="T19" s="39"/>
      <c r="U19" s="39"/>
      <c r="V19" s="24">
        <f>T19+R19+P19+N19+L19+J19+H19+F19+D19+B19</f>
        <v>123.354</v>
      </c>
      <c r="W19" s="24">
        <f>U19+S19+Q19+O19+M19+K19+I19+G19+E19+C19</f>
        <v>26903.36275</v>
      </c>
    </row>
    <row r="20" spans="1:23" s="31" customFormat="1" ht="20.25">
      <c r="A20" s="32" t="s">
        <v>35</v>
      </c>
      <c r="B20" s="68">
        <v>284</v>
      </c>
      <c r="C20" s="67">
        <v>28895</v>
      </c>
      <c r="D20" s="88">
        <v>1648</v>
      </c>
      <c r="E20" s="88">
        <v>104836</v>
      </c>
      <c r="F20" s="95">
        <v>0</v>
      </c>
      <c r="G20" s="95">
        <v>0</v>
      </c>
      <c r="H20" s="67">
        <v>242</v>
      </c>
      <c r="I20" s="67">
        <v>19462</v>
      </c>
      <c r="J20" s="67">
        <f>+(117406+34860)/1000</f>
        <v>152.266</v>
      </c>
      <c r="K20" s="67">
        <f>+(9438290.78+3913628.98)/1000</f>
        <v>13351.91976</v>
      </c>
      <c r="L20" s="77">
        <v>4345</v>
      </c>
      <c r="M20" s="77">
        <v>288502</v>
      </c>
      <c r="N20" s="70">
        <v>6539.087</v>
      </c>
      <c r="O20" s="70">
        <v>389430.89219</v>
      </c>
      <c r="P20" s="78">
        <v>188.807</v>
      </c>
      <c r="Q20" s="78">
        <v>11998.675</v>
      </c>
      <c r="R20" s="39"/>
      <c r="S20" s="39"/>
      <c r="T20" s="39"/>
      <c r="U20" s="39"/>
      <c r="V20" s="24">
        <f>T20+R20+P20+N20+L20+J20+H20+F20+D20+B20</f>
        <v>13399.16</v>
      </c>
      <c r="W20" s="24">
        <f>U20+S20+Q20+O20+M20+K20+I20+G20+E20+C20</f>
        <v>856476.4869499999</v>
      </c>
    </row>
    <row r="21" spans="1:23" s="31" customFormat="1" ht="20.25">
      <c r="A21" s="36" t="s">
        <v>32</v>
      </c>
      <c r="B21" s="89">
        <f>SUM(B18:B20)</f>
        <v>382</v>
      </c>
      <c r="C21" s="94">
        <f>SUM(C18:C20)</f>
        <v>81405</v>
      </c>
      <c r="D21" s="88">
        <f>SUM(D18:D20)</f>
        <v>2555</v>
      </c>
      <c r="E21" s="88">
        <f>SUM(E18:E20)</f>
        <v>505669</v>
      </c>
      <c r="F21" s="97">
        <v>0</v>
      </c>
      <c r="G21" s="97">
        <v>0</v>
      </c>
      <c r="H21" s="67">
        <f>SUM(H18:H20)</f>
        <v>312</v>
      </c>
      <c r="I21" s="67">
        <f>SUM(I18:I20)</f>
        <v>57823</v>
      </c>
      <c r="J21" s="67">
        <f>SUM(J18:J20)</f>
        <v>175.011</v>
      </c>
      <c r="K21" s="67">
        <f>SUM(K18:K20)</f>
        <v>25009.40468</v>
      </c>
      <c r="L21" s="77">
        <f>+SUM(L18:L20)</f>
        <v>6043</v>
      </c>
      <c r="M21" s="77">
        <f>+SUM(M18:M20)</f>
        <v>961485</v>
      </c>
      <c r="N21" s="70">
        <f>SUM(N18:N20)</f>
        <v>9507.2</v>
      </c>
      <c r="O21" s="70">
        <f>SUM(O18:O20)</f>
        <v>1472936.4379099996</v>
      </c>
      <c r="P21" s="78">
        <v>299.879</v>
      </c>
      <c r="Q21" s="74">
        <v>59256.79771</v>
      </c>
      <c r="R21" s="40"/>
      <c r="S21" s="40"/>
      <c r="T21" s="40"/>
      <c r="U21" s="40"/>
      <c r="V21" s="25">
        <f>T21+R21+P21+N21+L21+J21+H21+F21+D21+B21</f>
        <v>19274.090000000004</v>
      </c>
      <c r="W21" s="25">
        <f>U21+S21+Q21+O21+M21+K21+I21+G21+E21+C21</f>
        <v>3163584.6402999996</v>
      </c>
    </row>
    <row r="22" spans="2:21" ht="20.25">
      <c r="B22" s="16"/>
      <c r="C22" s="16"/>
      <c r="D22" s="16"/>
      <c r="E22" s="16"/>
      <c r="F22" s="16"/>
      <c r="G22" s="16"/>
      <c r="H22" s="26"/>
      <c r="I22" s="2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2:21" ht="20.25">
      <c r="B23" s="16"/>
      <c r="C23" s="16"/>
      <c r="D23" s="16"/>
      <c r="E23" s="16"/>
      <c r="F23" s="16"/>
      <c r="G23" s="16"/>
      <c r="H23" s="26"/>
      <c r="I23" s="2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</sheetData>
  <sheetProtection/>
  <mergeCells count="40">
    <mergeCell ref="B16:C16"/>
    <mergeCell ref="J16:K16"/>
    <mergeCell ref="H16:I16"/>
    <mergeCell ref="U9:U11"/>
    <mergeCell ref="U6:U7"/>
    <mergeCell ref="T16:U16"/>
    <mergeCell ref="S9:S11"/>
    <mergeCell ref="S6:S7"/>
    <mergeCell ref="R16:S16"/>
    <mergeCell ref="D16:E16"/>
    <mergeCell ref="F16:G16"/>
    <mergeCell ref="E9:E11"/>
    <mergeCell ref="W9:W11"/>
    <mergeCell ref="V16:W16"/>
    <mergeCell ref="Q9:Q11"/>
    <mergeCell ref="P16:Q16"/>
    <mergeCell ref="Q6:Q7"/>
    <mergeCell ref="G6:G7"/>
    <mergeCell ref="H4:I4"/>
    <mergeCell ref="L4:M4"/>
    <mergeCell ref="B4:C4"/>
    <mergeCell ref="N4:O4"/>
    <mergeCell ref="V4:W4"/>
    <mergeCell ref="W6:W7"/>
    <mergeCell ref="J4:K4"/>
    <mergeCell ref="T4:U4"/>
    <mergeCell ref="R4:S4"/>
    <mergeCell ref="C9:C11"/>
    <mergeCell ref="D4:E4"/>
    <mergeCell ref="F4:G4"/>
    <mergeCell ref="G9:G11"/>
    <mergeCell ref="E6:E7"/>
    <mergeCell ref="A3:S3"/>
    <mergeCell ref="P4:Q4"/>
    <mergeCell ref="C6:C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2012-12-13T08:03:34Z</cp:lastPrinted>
  <dcterms:created xsi:type="dcterms:W3CDTF">2006-01-23T08:29:20Z</dcterms:created>
  <dcterms:modified xsi:type="dcterms:W3CDTF">2013-09-02T13:18:36Z</dcterms:modified>
  <cp:category/>
  <cp:version/>
  <cp:contentType/>
  <cp:contentStatus/>
</cp:coreProperties>
</file>