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<sst xmlns="http://schemas.openxmlformats.org/spreadsheetml/2006/main" count="167" uniqueCount="51">
  <si>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</si>
  <si>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</si>
  <si>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</si>
  <si>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</si>
  <si>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</si>
  <si>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</si>
  <si>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</si>
  <si>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</si>
  <si>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</si>
  <si>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</si>
  <si>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</si>
  <si>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</si>
  <si>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</si>
  <si>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</si>
  <si>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</si>
  <si>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</si>
  <si>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</si>
  <si>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</si>
  <si>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</si>
  <si>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</si>
  <si>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</si>
  <si>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</si>
  <si>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</si>
  <si>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</si>
  <si>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</si>
  <si>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</si>
  <si>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</si>
  <si>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</si>
  <si>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</si>
  <si>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</si>
  <si>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</si>
  <si>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</si>
  <si>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</si>
  <si>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</si>
  <si>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</si>
  <si>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</si>
  <si>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</si>
  <si>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</si>
  <si>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</si>
  <si>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</si>
  <si>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</si>
  <si>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</si>
  <si>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</si>
  <si>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</si>
  <si>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</si>
  <si>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</si>
  <si>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</si>
  <si>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</si>
  <si>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</si>
  <si>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balandžio mėn. pab.</t>
  </si>
  <si>
    <t>April, 2013 (number - end of period)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</si>
</sst>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  <numFmt numFmtId="185" formatCode="_-* #,##0.0\ _L_t_-;\-* #,##0.0\ _L_t_-;_-* &quot;-&quot;??\ _L_t_-;_-@_-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178" fontId="8" fillId="0" borderId="10" xfId="42" applyNumberFormat="1" applyFont="1" applyFill="1" applyBorder="1" applyAlignment="1">
      <alignment horizontal="right" wrapText="1"/>
    </xf>
    <xf numFmtId="178" fontId="8" fillId="33" borderId="10" xfId="42" applyNumberFormat="1" applyFont="1" applyFill="1" applyBorder="1" applyAlignment="1">
      <alignment horizontal="right" vertical="center" wrapText="1"/>
    </xf>
    <xf numFmtId="178" fontId="8" fillId="33" borderId="10" xfId="42" applyNumberFormat="1" applyFont="1" applyFill="1" applyBorder="1" applyAlignment="1">
      <alignment horizontal="right" wrapText="1"/>
    </xf>
    <xf numFmtId="0" fontId="8" fillId="33" borderId="10" xfId="57" applyFont="1" applyFill="1" applyBorder="1" applyAlignment="1">
      <alignment horizontal="right" vertical="center" wrapText="1"/>
      <protection/>
    </xf>
    <xf numFmtId="0" fontId="8" fillId="33" borderId="10" xfId="57" applyFont="1" applyFill="1" applyBorder="1" applyAlignment="1">
      <alignment horizontal="right" wrapText="1"/>
      <protection/>
    </xf>
    <xf numFmtId="178" fontId="8" fillId="33" borderId="0" xfId="42" applyNumberFormat="1" applyFont="1" applyFill="1" applyAlignment="1">
      <alignment horizontal="right" wrapText="1"/>
    </xf>
    <xf numFmtId="0" fontId="8" fillId="33" borderId="10" xfId="0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78" fontId="10" fillId="33" borderId="10" xfId="42" applyNumberFormat="1" applyFont="1" applyFill="1" applyBorder="1" applyAlignment="1">
      <alignment horizontal="right" vertical="center" wrapText="1"/>
    </xf>
    <xf numFmtId="1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8" fillId="33" borderId="15" xfId="0" applyNumberFormat="1" applyFont="1" applyFill="1" applyBorder="1" applyAlignment="1">
      <alignment horizontal="right" vertical="center"/>
    </xf>
    <xf numFmtId="178" fontId="8" fillId="33" borderId="13" xfId="42" applyNumberFormat="1" applyFont="1" applyFill="1" applyBorder="1" applyAlignment="1">
      <alignment horizontal="right" wrapText="1"/>
    </xf>
    <xf numFmtId="178" fontId="8" fillId="33" borderId="15" xfId="42" applyNumberFormat="1" applyFont="1" applyFill="1" applyBorder="1" applyAlignment="1">
      <alignment horizontal="right" wrapText="1"/>
    </xf>
    <xf numFmtId="178" fontId="8" fillId="33" borderId="14" xfId="42" applyNumberFormat="1" applyFont="1" applyFill="1" applyBorder="1" applyAlignment="1">
      <alignment horizontal="right" wrapText="1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 wrapText="1" shrinkToFi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35" borderId="16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0" fontId="8" fillId="33" borderId="10" xfId="57" applyFont="1" applyFill="1" applyBorder="1" applyAlignment="1">
      <alignment horizontal="right" vertical="center" wrapText="1"/>
      <protection/>
    </xf>
    <xf numFmtId="178" fontId="8" fillId="33" borderId="0" xfId="42" applyNumberFormat="1" applyFont="1" applyFill="1" applyAlignment="1">
      <alignment horizontal="right" wrapText="1"/>
    </xf>
    <xf numFmtId="1" fontId="8" fillId="33" borderId="10" xfId="0" applyNumberFormat="1" applyFont="1" applyFill="1" applyBorder="1" applyAlignment="1">
      <alignment horizontal="right" vertical="center"/>
    </xf>
    <xf numFmtId="178" fontId="8" fillId="0" borderId="10" xfId="42" applyNumberFormat="1" applyFont="1" applyFill="1" applyBorder="1" applyAlignment="1">
      <alignment horizontal="right" wrapText="1"/>
    </xf>
    <xf numFmtId="178" fontId="8" fillId="33" borderId="10" xfId="42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178" fontId="10" fillId="0" borderId="10" xfId="42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178" fontId="10" fillId="33" borderId="10" xfId="42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5"/>
  <sheetViews>
    <sheetView tabSelected="1" zoomScale="70" zoomScaleNormal="70" zoomScaleSheetLayoutView="100" zoomScalePageLayoutView="0" workbookViewId="0" topLeftCell="A1">
      <pane xSplit="1" topLeftCell="N1" activePane="topRight" state="frozen"/>
      <selection pane="topLeft" activeCell="A1" sqref="A1"/>
      <selection pane="topRight" activeCell="O29" sqref="O29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39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13"/>
      <c r="W1" s="13"/>
      <c r="Y1" s="4" t="s">
        <v>42</v>
      </c>
    </row>
    <row r="2" spans="1:23" s="4" customFormat="1" ht="20.25">
      <c r="A2" s="40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3"/>
      <c r="W2" s="13"/>
    </row>
    <row r="3" spans="1:23" s="4" customFormat="1" ht="20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13"/>
      <c r="U3" s="13"/>
      <c r="V3" s="13"/>
      <c r="W3" s="13"/>
    </row>
    <row r="4" spans="1:23" s="4" customFormat="1" ht="42.75" customHeight="1">
      <c r="A4" s="12"/>
      <c r="B4" s="63" t="s">
        <v>21</v>
      </c>
      <c r="C4" s="63"/>
      <c r="D4" s="63" t="s">
        <v>41</v>
      </c>
      <c r="E4" s="63"/>
      <c r="F4" s="63" t="s">
        <v>15</v>
      </c>
      <c r="G4" s="63"/>
      <c r="H4" s="68" t="s">
        <v>16</v>
      </c>
      <c r="I4" s="68"/>
      <c r="J4" s="63" t="s">
        <v>38</v>
      </c>
      <c r="K4" s="63"/>
      <c r="L4" s="63" t="s">
        <v>20</v>
      </c>
      <c r="M4" s="67"/>
      <c r="N4" s="63" t="s">
        <v>37</v>
      </c>
      <c r="O4" s="63"/>
      <c r="P4" s="79" t="s">
        <v>17</v>
      </c>
      <c r="Q4" s="63"/>
      <c r="R4" s="76" t="s">
        <v>19</v>
      </c>
      <c r="S4" s="76"/>
      <c r="T4" s="63" t="s">
        <v>18</v>
      </c>
      <c r="U4" s="63"/>
      <c r="V4" s="63" t="s">
        <v>39</v>
      </c>
      <c r="W4" s="63"/>
    </row>
    <row r="5" spans="1:47" s="4" customFormat="1" ht="20.25">
      <c r="A5" s="33" t="s">
        <v>47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5" customFormat="1" ht="18" customHeight="1">
      <c r="A6" s="19" t="s">
        <v>9</v>
      </c>
      <c r="B6" s="47">
        <v>67359</v>
      </c>
      <c r="C6" s="64">
        <v>53125</v>
      </c>
      <c r="D6" s="47">
        <v>477781</v>
      </c>
      <c r="E6" s="71">
        <v>408290</v>
      </c>
      <c r="F6" s="60">
        <v>0</v>
      </c>
      <c r="G6" s="66">
        <v>0</v>
      </c>
      <c r="H6" s="53">
        <v>53656</v>
      </c>
      <c r="I6" s="53">
        <v>40744</v>
      </c>
      <c r="J6" s="53">
        <v>13222</v>
      </c>
      <c r="K6" s="53">
        <v>8409.59</v>
      </c>
      <c r="L6" s="44">
        <v>905163</v>
      </c>
      <c r="M6" s="69">
        <v>809035</v>
      </c>
      <c r="N6" s="42">
        <v>1684520</v>
      </c>
      <c r="O6" s="42">
        <v>1267653.1445700002</v>
      </c>
      <c r="P6" s="42">
        <v>73070</v>
      </c>
      <c r="Q6" s="81">
        <v>43620</v>
      </c>
      <c r="R6" s="42">
        <v>0</v>
      </c>
      <c r="S6" s="78">
        <v>0</v>
      </c>
      <c r="T6" s="35"/>
      <c r="U6" s="74"/>
      <c r="V6" s="60">
        <f>T6+R6+P6+N6+L6+J6+H6+F6+D6+B6</f>
        <v>3274771</v>
      </c>
      <c r="W6" s="66">
        <f>U6+S6+Q6+O6+M6+K6+I6+G6+E6+C6</f>
        <v>2630876.7345700003</v>
      </c>
      <c r="X6" s="7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5" customFormat="1" ht="18" customHeight="1">
      <c r="A7" s="19" t="s">
        <v>10</v>
      </c>
      <c r="B7" s="57">
        <v>0</v>
      </c>
      <c r="C7" s="65"/>
      <c r="D7" s="47">
        <v>21434</v>
      </c>
      <c r="E7" s="73"/>
      <c r="F7" s="60">
        <v>0</v>
      </c>
      <c r="G7" s="66"/>
      <c r="H7" s="53">
        <v>0</v>
      </c>
      <c r="I7" s="53">
        <v>0</v>
      </c>
      <c r="J7" s="59">
        <v>0</v>
      </c>
      <c r="K7" s="59">
        <v>0</v>
      </c>
      <c r="L7" s="44">
        <v>0</v>
      </c>
      <c r="M7" s="69"/>
      <c r="N7" s="42">
        <v>8339</v>
      </c>
      <c r="O7" s="42">
        <v>0</v>
      </c>
      <c r="P7" s="42">
        <v>339</v>
      </c>
      <c r="Q7" s="83"/>
      <c r="R7" s="42">
        <v>0</v>
      </c>
      <c r="S7" s="78"/>
      <c r="T7" s="35"/>
      <c r="U7" s="75"/>
      <c r="V7" s="60">
        <f aca="true" t="shared" si="0" ref="V7:V14">T7+R7+P7+N7+L7+J7+H7+F7+D7+B7</f>
        <v>30112</v>
      </c>
      <c r="W7" s="66"/>
      <c r="X7" s="7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s="5" customFormat="1" ht="18" customHeight="1">
      <c r="A8" s="19" t="s">
        <v>11</v>
      </c>
      <c r="B8" s="47">
        <v>2064</v>
      </c>
      <c r="C8" s="53">
        <v>2611</v>
      </c>
      <c r="D8" s="47">
        <v>11819</v>
      </c>
      <c r="E8" s="48">
        <v>38451</v>
      </c>
      <c r="F8" s="60">
        <v>0</v>
      </c>
      <c r="G8" s="60">
        <v>0</v>
      </c>
      <c r="H8" s="53">
        <v>0</v>
      </c>
      <c r="I8" s="53">
        <v>0</v>
      </c>
      <c r="J8" s="53">
        <v>0</v>
      </c>
      <c r="K8" s="53">
        <v>0</v>
      </c>
      <c r="L8" s="44">
        <v>44267</v>
      </c>
      <c r="M8" s="44">
        <v>38843</v>
      </c>
      <c r="N8" s="42">
        <v>21957</v>
      </c>
      <c r="O8" s="42">
        <v>43233.592850000015</v>
      </c>
      <c r="P8" s="42">
        <v>0</v>
      </c>
      <c r="Q8" s="42">
        <v>0</v>
      </c>
      <c r="R8" s="42">
        <v>0</v>
      </c>
      <c r="S8" s="42">
        <v>0</v>
      </c>
      <c r="T8" s="35"/>
      <c r="U8" s="35"/>
      <c r="V8" s="60">
        <f t="shared" si="0"/>
        <v>80107</v>
      </c>
      <c r="W8" s="60">
        <f>U8+S8+Q8+O8+M8+K8+I8+G8+E8+C8</f>
        <v>123138.59285000002</v>
      </c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s="5" customFormat="1" ht="18" customHeight="1">
      <c r="A9" s="19" t="s">
        <v>12</v>
      </c>
      <c r="B9" s="47">
        <f>SUM(B10:B12)</f>
        <v>11929</v>
      </c>
      <c r="C9" s="64">
        <v>17372</v>
      </c>
      <c r="D9" s="47">
        <v>41872</v>
      </c>
      <c r="E9" s="71">
        <v>29318</v>
      </c>
      <c r="F9" s="60">
        <v>0</v>
      </c>
      <c r="G9" s="66">
        <v>0</v>
      </c>
      <c r="H9" s="53">
        <v>11907</v>
      </c>
      <c r="I9" s="53">
        <v>8615</v>
      </c>
      <c r="J9" s="53">
        <f>+J10+J11+J12</f>
        <v>23289</v>
      </c>
      <c r="K9" s="53">
        <f>+K11+K12</f>
        <v>13518.75</v>
      </c>
      <c r="L9" s="44">
        <v>87800</v>
      </c>
      <c r="M9" s="69">
        <v>46863</v>
      </c>
      <c r="N9" s="42">
        <f>SUM(N10:N12)</f>
        <v>185333</v>
      </c>
      <c r="O9" s="42">
        <f>SUM(O10:O12)</f>
        <v>136695.02922000005</v>
      </c>
      <c r="P9" s="42">
        <v>6613</v>
      </c>
      <c r="Q9" s="81">
        <v>5228</v>
      </c>
      <c r="R9" s="42">
        <v>0</v>
      </c>
      <c r="S9" s="78">
        <v>0</v>
      </c>
      <c r="T9" s="35"/>
      <c r="U9" s="74"/>
      <c r="V9" s="60">
        <f t="shared" si="0"/>
        <v>368743</v>
      </c>
      <c r="W9" s="66">
        <f>U9+S9+Q9+O9+M9+K9+I9+G9+E9+C9</f>
        <v>257609.77922000005</v>
      </c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s="5" customFormat="1" ht="18" customHeight="1">
      <c r="A10" s="19" t="s">
        <v>14</v>
      </c>
      <c r="B10" s="47">
        <v>1295</v>
      </c>
      <c r="C10" s="70"/>
      <c r="D10" s="49">
        <v>0</v>
      </c>
      <c r="E10" s="72"/>
      <c r="F10" s="60">
        <v>0</v>
      </c>
      <c r="G10" s="66"/>
      <c r="H10" s="53">
        <v>0</v>
      </c>
      <c r="I10" s="53">
        <v>0</v>
      </c>
      <c r="J10" s="53">
        <v>0</v>
      </c>
      <c r="K10" s="53">
        <v>0</v>
      </c>
      <c r="L10" s="44">
        <v>12332</v>
      </c>
      <c r="M10" s="69"/>
      <c r="N10" s="42">
        <v>41293</v>
      </c>
      <c r="O10" s="42">
        <v>5560.337489999998</v>
      </c>
      <c r="P10" s="42">
        <v>852</v>
      </c>
      <c r="Q10" s="82"/>
      <c r="R10" s="42">
        <v>0</v>
      </c>
      <c r="S10" s="78"/>
      <c r="T10" s="35"/>
      <c r="U10" s="80"/>
      <c r="V10" s="60">
        <f t="shared" si="0"/>
        <v>55772</v>
      </c>
      <c r="W10" s="66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5" customFormat="1" ht="18" customHeight="1">
      <c r="A11" s="19" t="s">
        <v>13</v>
      </c>
      <c r="B11" s="47">
        <v>8852</v>
      </c>
      <c r="C11" s="65"/>
      <c r="D11" s="47">
        <v>36824</v>
      </c>
      <c r="E11" s="73"/>
      <c r="F11" s="60">
        <v>0</v>
      </c>
      <c r="G11" s="66"/>
      <c r="H11" s="53">
        <f>+H9</f>
        <v>11907</v>
      </c>
      <c r="I11" s="53">
        <f>+I9</f>
        <v>8615</v>
      </c>
      <c r="J11" s="59">
        <f>21065+1878</f>
        <v>22943</v>
      </c>
      <c r="K11" s="59">
        <v>11474.12</v>
      </c>
      <c r="L11" s="44">
        <v>66103</v>
      </c>
      <c r="M11" s="69"/>
      <c r="N11" s="42">
        <v>121842</v>
      </c>
      <c r="O11" s="42">
        <v>65702.71467000002</v>
      </c>
      <c r="P11" s="42">
        <v>3955</v>
      </c>
      <c r="Q11" s="83"/>
      <c r="R11" s="42">
        <v>0</v>
      </c>
      <c r="S11" s="78"/>
      <c r="T11" s="35"/>
      <c r="U11" s="75"/>
      <c r="V11" s="60">
        <f t="shared" si="0"/>
        <v>272426</v>
      </c>
      <c r="W11" s="66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5" customFormat="1" ht="18" customHeight="1">
      <c r="A12" s="19" t="s">
        <v>11</v>
      </c>
      <c r="B12" s="47">
        <v>1782</v>
      </c>
      <c r="C12" s="53">
        <v>1753</v>
      </c>
      <c r="D12" s="47">
        <v>5048</v>
      </c>
      <c r="E12" s="48">
        <v>10710</v>
      </c>
      <c r="F12" s="60">
        <v>0</v>
      </c>
      <c r="G12" s="60">
        <v>0</v>
      </c>
      <c r="H12" s="53">
        <v>0</v>
      </c>
      <c r="I12" s="52">
        <v>0</v>
      </c>
      <c r="J12" s="53">
        <v>346</v>
      </c>
      <c r="K12" s="53">
        <v>2044.63</v>
      </c>
      <c r="L12" s="44">
        <v>9365</v>
      </c>
      <c r="M12" s="44">
        <v>12825</v>
      </c>
      <c r="N12" s="42">
        <v>22198</v>
      </c>
      <c r="O12" s="42">
        <v>65431.97706000003</v>
      </c>
      <c r="P12" s="42">
        <v>1806</v>
      </c>
      <c r="Q12" s="42">
        <v>2914</v>
      </c>
      <c r="R12" s="42">
        <v>0</v>
      </c>
      <c r="S12" s="42">
        <v>74</v>
      </c>
      <c r="T12" s="35"/>
      <c r="U12" s="35"/>
      <c r="V12" s="60">
        <f t="shared" si="0"/>
        <v>40545</v>
      </c>
      <c r="W12" s="60">
        <f>U12+S12+Q12+O12+M12+K12+I12+G12+E12+C12</f>
        <v>95752.60706000004</v>
      </c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5" customFormat="1" ht="18" customHeight="1">
      <c r="A13" s="19" t="s">
        <v>2</v>
      </c>
      <c r="B13" s="57">
        <v>0</v>
      </c>
      <c r="C13" s="52">
        <v>0</v>
      </c>
      <c r="D13" s="49">
        <v>0</v>
      </c>
      <c r="E13" s="50">
        <v>0</v>
      </c>
      <c r="F13" s="60">
        <v>0</v>
      </c>
      <c r="G13" s="60">
        <v>0</v>
      </c>
      <c r="H13" s="53">
        <v>0</v>
      </c>
      <c r="I13" s="52">
        <v>0</v>
      </c>
      <c r="J13" s="53">
        <v>0</v>
      </c>
      <c r="K13" s="53">
        <v>0</v>
      </c>
      <c r="L13" s="44">
        <v>0</v>
      </c>
      <c r="M13" s="45">
        <v>0</v>
      </c>
      <c r="N13" s="43">
        <v>0</v>
      </c>
      <c r="O13" s="43">
        <v>0</v>
      </c>
      <c r="P13" s="42">
        <v>0</v>
      </c>
      <c r="Q13" s="42">
        <v>0</v>
      </c>
      <c r="R13" s="42">
        <v>0</v>
      </c>
      <c r="S13" s="42">
        <v>0</v>
      </c>
      <c r="T13" s="35"/>
      <c r="U13" s="35"/>
      <c r="V13" s="60">
        <f t="shared" si="0"/>
        <v>0</v>
      </c>
      <c r="W13" s="60">
        <f>U13+S13+Q13+O13+M13+K13+I13+G13+E13+C13</f>
        <v>0</v>
      </c>
      <c r="X13" s="7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5" customFormat="1" ht="18" customHeight="1">
      <c r="A14" s="34" t="s">
        <v>0</v>
      </c>
      <c r="B14" s="58">
        <f>SUM(B6+B9)</f>
        <v>79288</v>
      </c>
      <c r="C14" s="54">
        <f>C6+C9</f>
        <v>70497</v>
      </c>
      <c r="D14" s="58">
        <v>519653</v>
      </c>
      <c r="E14" s="102">
        <v>437608</v>
      </c>
      <c r="F14" s="54">
        <v>0</v>
      </c>
      <c r="G14" s="54">
        <v>0</v>
      </c>
      <c r="H14" s="54">
        <f>+H9+H6</f>
        <v>65563</v>
      </c>
      <c r="I14" s="54">
        <f>SUM(I6,I9)</f>
        <v>49359</v>
      </c>
      <c r="J14" s="54">
        <f>J6+J9</f>
        <v>36511</v>
      </c>
      <c r="K14" s="54">
        <f>K6+K9</f>
        <v>21928.34</v>
      </c>
      <c r="L14" s="103">
        <f>L6+L9</f>
        <v>992963</v>
      </c>
      <c r="M14" s="103">
        <f>M6+M9</f>
        <v>855898</v>
      </c>
      <c r="N14" s="97">
        <f>+N6+N9</f>
        <v>1869853</v>
      </c>
      <c r="O14" s="97">
        <f>+O6+O9</f>
        <v>1404348.1737900004</v>
      </c>
      <c r="P14" s="97">
        <v>79683</v>
      </c>
      <c r="Q14" s="97">
        <v>48848</v>
      </c>
      <c r="R14" s="97">
        <v>0</v>
      </c>
      <c r="S14" s="97">
        <v>74</v>
      </c>
      <c r="T14" s="35"/>
      <c r="U14" s="35"/>
      <c r="V14" s="62">
        <f t="shared" si="0"/>
        <v>3643514</v>
      </c>
      <c r="W14" s="62">
        <f>U14+S14+Q14+O14+M14+K14+I14+G14+E14+C14</f>
        <v>2888560.51379</v>
      </c>
      <c r="X14" s="7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41"/>
      <c r="O15" s="41"/>
      <c r="P15" s="11"/>
      <c r="Q15" s="11"/>
      <c r="R15" s="9"/>
      <c r="S15" s="9"/>
      <c r="T15" s="9"/>
      <c r="U15" s="9"/>
      <c r="V15" s="9"/>
      <c r="W15" s="9"/>
      <c r="X15" s="7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23" s="4" customFormat="1" ht="42.75" customHeight="1">
      <c r="A16" s="12"/>
      <c r="B16" s="63" t="s">
        <v>21</v>
      </c>
      <c r="C16" s="63"/>
      <c r="D16" s="63" t="s">
        <v>41</v>
      </c>
      <c r="E16" s="63"/>
      <c r="F16" s="63" t="s">
        <v>15</v>
      </c>
      <c r="G16" s="63"/>
      <c r="H16" s="68" t="s">
        <v>16</v>
      </c>
      <c r="I16" s="68"/>
      <c r="J16" s="63" t="s">
        <v>38</v>
      </c>
      <c r="K16" s="63"/>
      <c r="L16" s="63" t="s">
        <v>20</v>
      </c>
      <c r="M16" s="67"/>
      <c r="N16" s="63" t="s">
        <v>37</v>
      </c>
      <c r="O16" s="63"/>
      <c r="P16" s="79" t="s">
        <v>17</v>
      </c>
      <c r="Q16" s="63"/>
      <c r="R16" s="76" t="s">
        <v>19</v>
      </c>
      <c r="S16" s="76"/>
      <c r="T16" s="63" t="s">
        <v>18</v>
      </c>
      <c r="U16" s="63"/>
      <c r="V16" s="63" t="s">
        <v>39</v>
      </c>
      <c r="W16" s="63"/>
    </row>
    <row r="17" spans="1:23" s="4" customFormat="1" ht="40.5">
      <c r="A17" s="32" t="s">
        <v>46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</row>
    <row r="18" spans="1:25" s="4" customFormat="1" ht="20.25">
      <c r="A18" s="20" t="s">
        <v>5</v>
      </c>
      <c r="B18" s="55">
        <v>87</v>
      </c>
      <c r="C18" s="55">
        <v>42502</v>
      </c>
      <c r="D18" s="49">
        <v>842</v>
      </c>
      <c r="E18" s="51">
        <v>344364</v>
      </c>
      <c r="F18" s="60">
        <v>0</v>
      </c>
      <c r="G18" s="60">
        <v>0</v>
      </c>
      <c r="H18" s="53">
        <v>63</v>
      </c>
      <c r="I18" s="53">
        <v>31436</v>
      </c>
      <c r="J18" s="59">
        <f>+(14280+5664)/1000</f>
        <v>19.944</v>
      </c>
      <c r="K18" s="53">
        <v>9950.13219</v>
      </c>
      <c r="L18" s="46">
        <v>1597</v>
      </c>
      <c r="M18" s="46">
        <v>602005</v>
      </c>
      <c r="N18" s="42">
        <v>2936.551</v>
      </c>
      <c r="O18" s="42">
        <v>1050791.41201</v>
      </c>
      <c r="P18" s="42">
        <v>94</v>
      </c>
      <c r="Q18" s="42">
        <v>39416</v>
      </c>
      <c r="R18" s="42">
        <v>0</v>
      </c>
      <c r="S18" s="42">
        <v>9</v>
      </c>
      <c r="T18" s="35"/>
      <c r="U18" s="35"/>
      <c r="V18" s="60">
        <f>T18+R18+P18+N18+L18+J18+H18+F18+D18+B18</f>
        <v>5639.495</v>
      </c>
      <c r="W18" s="60">
        <f aca="true" t="shared" si="1" ref="V18:W20">U18+S18+Q18+O18+M18+K18+I18+G18+E18+C18</f>
        <v>2120473.5442000004</v>
      </c>
      <c r="Y18" s="6"/>
    </row>
    <row r="19" spans="1:25" s="4" customFormat="1" ht="20.25">
      <c r="A19" s="20" t="s">
        <v>6</v>
      </c>
      <c r="B19" s="55">
        <v>0</v>
      </c>
      <c r="C19" s="55">
        <v>37</v>
      </c>
      <c r="D19" s="49">
        <v>24</v>
      </c>
      <c r="E19" s="47">
        <v>6472</v>
      </c>
      <c r="F19" s="60">
        <v>0</v>
      </c>
      <c r="G19" s="60">
        <v>0</v>
      </c>
      <c r="H19" s="53">
        <v>0.6</v>
      </c>
      <c r="I19" s="53">
        <v>107</v>
      </c>
      <c r="J19" s="59">
        <v>0.431</v>
      </c>
      <c r="K19" s="59">
        <v>91.555</v>
      </c>
      <c r="L19" s="46">
        <v>2</v>
      </c>
      <c r="M19" s="46">
        <v>761</v>
      </c>
      <c r="N19" s="42">
        <v>76.692</v>
      </c>
      <c r="O19" s="42">
        <v>14766.26577</v>
      </c>
      <c r="P19" s="42">
        <v>0</v>
      </c>
      <c r="Q19" s="42">
        <v>0</v>
      </c>
      <c r="R19" s="42">
        <v>0</v>
      </c>
      <c r="S19" s="42">
        <v>0</v>
      </c>
      <c r="T19" s="35"/>
      <c r="U19" s="35"/>
      <c r="V19" s="60">
        <f t="shared" si="1"/>
        <v>103.72299999999998</v>
      </c>
      <c r="W19" s="60">
        <f t="shared" si="1"/>
        <v>22234.82077</v>
      </c>
      <c r="Y19" s="6"/>
    </row>
    <row r="20" spans="1:25" s="4" customFormat="1" ht="20.25">
      <c r="A20" s="20" t="s">
        <v>7</v>
      </c>
      <c r="B20" s="55">
        <v>248</v>
      </c>
      <c r="C20" s="55">
        <v>27958</v>
      </c>
      <c r="D20" s="47">
        <v>1435</v>
      </c>
      <c r="E20" s="47">
        <v>86772</v>
      </c>
      <c r="F20" s="60">
        <v>0</v>
      </c>
      <c r="G20" s="60">
        <v>0</v>
      </c>
      <c r="H20" s="53">
        <v>214</v>
      </c>
      <c r="I20" s="53">
        <v>17816</v>
      </c>
      <c r="J20" s="53">
        <v>134.495</v>
      </c>
      <c r="K20" s="53">
        <v>11886.651</v>
      </c>
      <c r="L20" s="46">
        <v>3881</v>
      </c>
      <c r="M20" s="46">
        <v>253132</v>
      </c>
      <c r="N20" s="42">
        <v>5893.085</v>
      </c>
      <c r="O20" s="42">
        <v>338790.49601000006</v>
      </c>
      <c r="P20" s="42">
        <v>158</v>
      </c>
      <c r="Q20" s="42">
        <v>9432</v>
      </c>
      <c r="R20" s="42">
        <v>0</v>
      </c>
      <c r="S20" s="42">
        <v>65</v>
      </c>
      <c r="T20" s="35"/>
      <c r="U20" s="35"/>
      <c r="V20" s="60">
        <f>T20+R20+P20+N20+L20+J20+H20+F20+D20+B20</f>
        <v>11963.58</v>
      </c>
      <c r="W20" s="60">
        <f t="shared" si="1"/>
        <v>745852.1470100001</v>
      </c>
      <c r="Y20" s="6"/>
    </row>
    <row r="21" spans="1:25" s="4" customFormat="1" ht="20.25">
      <c r="A21" s="33" t="s">
        <v>0</v>
      </c>
      <c r="B21" s="56">
        <v>335</v>
      </c>
      <c r="C21" s="56">
        <v>70497</v>
      </c>
      <c r="D21" s="58">
        <f>SUM(D18:D20)</f>
        <v>2301</v>
      </c>
      <c r="E21" s="58">
        <f>SUM(E18:E20)</f>
        <v>437608</v>
      </c>
      <c r="F21" s="54">
        <v>0</v>
      </c>
      <c r="G21" s="54">
        <v>0</v>
      </c>
      <c r="H21" s="54">
        <f>SUM(H18:H20)</f>
        <v>277.6</v>
      </c>
      <c r="I21" s="54">
        <f>SUM(I18:I20)</f>
        <v>49359</v>
      </c>
      <c r="J21" s="54">
        <f>SUM(J18:J20)</f>
        <v>154.87</v>
      </c>
      <c r="K21" s="54">
        <f>SUM(K18:K20)</f>
        <v>21928.338190000002</v>
      </c>
      <c r="L21" s="98">
        <f>+SUM(L18:L20)</f>
        <v>5480</v>
      </c>
      <c r="M21" s="98">
        <f>+SUM(M18:M20)</f>
        <v>855898</v>
      </c>
      <c r="N21" s="97">
        <f>SUM(N18:N20)</f>
        <v>8906.328</v>
      </c>
      <c r="O21" s="97">
        <f>SUM(O18:O20)</f>
        <v>1404348.1737900001</v>
      </c>
      <c r="P21" s="97">
        <v>251</v>
      </c>
      <c r="Q21" s="97">
        <v>48848</v>
      </c>
      <c r="R21" s="97">
        <v>0</v>
      </c>
      <c r="S21" s="97">
        <v>74</v>
      </c>
      <c r="T21" s="35"/>
      <c r="U21" s="35"/>
      <c r="V21" s="62">
        <f>T21+R21+P21+N21+L21+J21+H21+F21+D21+B21</f>
        <v>17705.798000000003</v>
      </c>
      <c r="W21" s="62">
        <f>U21+S21+Q21+O21+M21+K21+I21+G21+E21+C21</f>
        <v>2888560.5119800004</v>
      </c>
      <c r="X21" s="13"/>
      <c r="Y21" s="6"/>
    </row>
    <row r="22" spans="1:31" s="4" customFormat="1" ht="2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7"/>
      <c r="N22" s="2"/>
      <c r="O22" s="2"/>
      <c r="P22" s="2"/>
      <c r="Q22" s="13"/>
      <c r="R22" s="13"/>
      <c r="S22" s="13"/>
      <c r="T22" s="13"/>
      <c r="U22" s="13"/>
      <c r="V22" s="13"/>
      <c r="W22" s="13"/>
      <c r="X22" s="7"/>
      <c r="Y22" s="13"/>
      <c r="Z22" s="13"/>
      <c r="AA22" s="13"/>
      <c r="AB22" s="7"/>
      <c r="AC22" s="2"/>
      <c r="AD22" s="2"/>
      <c r="AE22" s="2"/>
    </row>
    <row r="23" spans="1:31" s="4" customFormat="1" ht="20.25">
      <c r="A23" s="13"/>
      <c r="B23" s="7"/>
      <c r="C23" s="13"/>
      <c r="D23" s="7"/>
      <c r="E23" s="7"/>
      <c r="F23" s="7"/>
      <c r="G23" s="7"/>
      <c r="H23" s="7"/>
      <c r="I23" s="7"/>
      <c r="J23" s="7"/>
      <c r="K23" s="7"/>
      <c r="L23" s="7"/>
      <c r="M23" s="7"/>
      <c r="N23" s="2"/>
      <c r="O23" s="2"/>
      <c r="P23" s="2"/>
      <c r="Q23" s="7"/>
      <c r="R23" s="13"/>
      <c r="S23" s="7"/>
      <c r="T23" s="7"/>
      <c r="U23" s="7"/>
      <c r="V23" s="7"/>
      <c r="W23" s="7"/>
      <c r="X23" s="2"/>
      <c r="Y23" s="7"/>
      <c r="Z23" s="7"/>
      <c r="AA23" s="7"/>
      <c r="AB23" s="7"/>
      <c r="AC23" s="2"/>
      <c r="AD23" s="2"/>
      <c r="AE23" s="2"/>
    </row>
    <row r="24" spans="2:22" ht="2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ht="20.25">
      <c r="M25" s="13"/>
    </row>
  </sheetData>
  <sheetProtection/>
  <mergeCells count="39"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29" sqref="B29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39" t="s">
        <v>31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3"/>
      <c r="W1" s="13"/>
    </row>
    <row r="2" spans="1:23" s="27" customFormat="1" ht="20.25">
      <c r="A2" s="40" t="s">
        <v>50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3"/>
      <c r="W2" s="13"/>
    </row>
    <row r="3" spans="1:23" s="27" customFormat="1" ht="10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3"/>
      <c r="U3" s="13"/>
      <c r="V3" s="13"/>
      <c r="W3" s="13"/>
    </row>
    <row r="4" spans="1:23" s="27" customFormat="1" ht="42.75" customHeight="1">
      <c r="A4" s="12"/>
      <c r="B4" s="67" t="s">
        <v>21</v>
      </c>
      <c r="C4" s="79"/>
      <c r="D4" s="67" t="s">
        <v>41</v>
      </c>
      <c r="E4" s="79"/>
      <c r="F4" s="67" t="s">
        <v>15</v>
      </c>
      <c r="G4" s="79"/>
      <c r="H4" s="88" t="s">
        <v>16</v>
      </c>
      <c r="I4" s="89"/>
      <c r="J4" s="67" t="s">
        <v>38</v>
      </c>
      <c r="K4" s="79"/>
      <c r="L4" s="67" t="s">
        <v>20</v>
      </c>
      <c r="M4" s="85"/>
      <c r="N4" s="67" t="s">
        <v>37</v>
      </c>
      <c r="O4" s="79"/>
      <c r="P4" s="85" t="s">
        <v>17</v>
      </c>
      <c r="Q4" s="79"/>
      <c r="R4" s="86" t="s">
        <v>19</v>
      </c>
      <c r="S4" s="87"/>
      <c r="T4" s="67" t="s">
        <v>18</v>
      </c>
      <c r="U4" s="79"/>
      <c r="V4" s="63" t="s">
        <v>40</v>
      </c>
      <c r="W4" s="63"/>
    </row>
    <row r="5" spans="1:23" s="27" customFormat="1" ht="66" customHeight="1">
      <c r="A5" s="28" t="s">
        <v>44</v>
      </c>
      <c r="B5" s="15" t="s">
        <v>22</v>
      </c>
      <c r="C5" s="16" t="s">
        <v>23</v>
      </c>
      <c r="D5" s="15" t="s">
        <v>22</v>
      </c>
      <c r="E5" s="16" t="s">
        <v>23</v>
      </c>
      <c r="F5" s="16" t="s">
        <v>22</v>
      </c>
      <c r="G5" s="16" t="s">
        <v>23</v>
      </c>
      <c r="H5" s="15" t="s">
        <v>22</v>
      </c>
      <c r="I5" s="16" t="s">
        <v>23</v>
      </c>
      <c r="J5" s="15" t="s">
        <v>22</v>
      </c>
      <c r="K5" s="16" t="s">
        <v>23</v>
      </c>
      <c r="L5" s="15" t="s">
        <v>22</v>
      </c>
      <c r="M5" s="17" t="s">
        <v>23</v>
      </c>
      <c r="N5" s="15" t="s">
        <v>22</v>
      </c>
      <c r="O5" s="16" t="s">
        <v>23</v>
      </c>
      <c r="P5" s="18" t="s">
        <v>22</v>
      </c>
      <c r="Q5" s="16" t="s">
        <v>23</v>
      </c>
      <c r="R5" s="15" t="s">
        <v>22</v>
      </c>
      <c r="S5" s="16" t="s">
        <v>23</v>
      </c>
      <c r="T5" s="15" t="s">
        <v>22</v>
      </c>
      <c r="U5" s="16" t="s">
        <v>23</v>
      </c>
      <c r="V5" s="15" t="s">
        <v>22</v>
      </c>
      <c r="W5" s="30" t="s">
        <v>23</v>
      </c>
    </row>
    <row r="6" spans="1:23" s="27" customFormat="1" ht="18" customHeight="1">
      <c r="A6" s="29" t="s">
        <v>24</v>
      </c>
      <c r="B6" s="47">
        <v>67359</v>
      </c>
      <c r="C6" s="64">
        <v>53125</v>
      </c>
      <c r="D6" s="47">
        <v>477781</v>
      </c>
      <c r="E6" s="71">
        <v>408290</v>
      </c>
      <c r="F6" s="53">
        <v>0</v>
      </c>
      <c r="G6" s="91">
        <v>0</v>
      </c>
      <c r="H6" s="53">
        <v>53656</v>
      </c>
      <c r="I6" s="53">
        <v>40744</v>
      </c>
      <c r="J6" s="53">
        <v>13222</v>
      </c>
      <c r="K6" s="53">
        <v>8409.59</v>
      </c>
      <c r="L6" s="44">
        <v>905163</v>
      </c>
      <c r="M6" s="69">
        <v>809035</v>
      </c>
      <c r="N6" s="42">
        <v>1684520</v>
      </c>
      <c r="O6" s="42">
        <v>1267653.1445700002</v>
      </c>
      <c r="P6" s="42">
        <v>73070</v>
      </c>
      <c r="Q6" s="81">
        <v>43620</v>
      </c>
      <c r="R6" s="42">
        <v>0</v>
      </c>
      <c r="S6" s="78">
        <v>0</v>
      </c>
      <c r="T6" s="42"/>
      <c r="U6" s="81"/>
      <c r="V6" s="53">
        <f>T6+R6+P6+N6+L6+J6+H6+F6+D6+B6</f>
        <v>3274771</v>
      </c>
      <c r="W6" s="91">
        <f>U6+S6+Q6+O6+M6+K6+I6+G6+E6+C6</f>
        <v>2630876.7345700003</v>
      </c>
    </row>
    <row r="7" spans="1:23" s="27" customFormat="1" ht="18" customHeight="1">
      <c r="A7" s="29" t="s">
        <v>25</v>
      </c>
      <c r="B7" s="57">
        <v>0</v>
      </c>
      <c r="C7" s="65"/>
      <c r="D7" s="47">
        <v>21434</v>
      </c>
      <c r="E7" s="73"/>
      <c r="F7" s="53">
        <v>0</v>
      </c>
      <c r="G7" s="91"/>
      <c r="H7" s="53">
        <v>0</v>
      </c>
      <c r="I7" s="53">
        <v>0</v>
      </c>
      <c r="J7" s="59">
        <v>0</v>
      </c>
      <c r="K7" s="59">
        <v>0</v>
      </c>
      <c r="L7" s="44">
        <v>0</v>
      </c>
      <c r="M7" s="69"/>
      <c r="N7" s="42">
        <v>8339</v>
      </c>
      <c r="O7" s="42">
        <v>0</v>
      </c>
      <c r="P7" s="42">
        <v>339</v>
      </c>
      <c r="Q7" s="83"/>
      <c r="R7" s="42">
        <v>0</v>
      </c>
      <c r="S7" s="78"/>
      <c r="T7" s="42"/>
      <c r="U7" s="83"/>
      <c r="V7" s="53">
        <f aca="true" t="shared" si="0" ref="V7:V14">T7+R7+P7+N7+L7+J7+H7+F7+D7+B7</f>
        <v>30112</v>
      </c>
      <c r="W7" s="91"/>
    </row>
    <row r="8" spans="1:23" s="27" customFormat="1" ht="18" customHeight="1">
      <c r="A8" s="29" t="s">
        <v>26</v>
      </c>
      <c r="B8" s="47">
        <v>2064</v>
      </c>
      <c r="C8" s="53">
        <v>2611</v>
      </c>
      <c r="D8" s="47">
        <v>11819</v>
      </c>
      <c r="E8" s="48">
        <v>38451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44">
        <v>44267</v>
      </c>
      <c r="M8" s="44">
        <v>38843</v>
      </c>
      <c r="N8" s="42">
        <v>21957</v>
      </c>
      <c r="O8" s="42">
        <v>43233.592850000015</v>
      </c>
      <c r="P8" s="42">
        <v>0</v>
      </c>
      <c r="Q8" s="42">
        <v>0</v>
      </c>
      <c r="R8" s="42">
        <v>0</v>
      </c>
      <c r="S8" s="42">
        <v>0</v>
      </c>
      <c r="T8" s="42"/>
      <c r="U8" s="42"/>
      <c r="V8" s="53">
        <f t="shared" si="0"/>
        <v>80107</v>
      </c>
      <c r="W8" s="53">
        <f>U8+S8+Q8+O8+M8+K8+I8+G8+E8+C8</f>
        <v>123138.59285000002</v>
      </c>
    </row>
    <row r="9" spans="1:23" s="27" customFormat="1" ht="18" customHeight="1">
      <c r="A9" s="29" t="s">
        <v>27</v>
      </c>
      <c r="B9" s="47">
        <f>SUM(B10:B12)</f>
        <v>11929</v>
      </c>
      <c r="C9" s="64">
        <v>17372</v>
      </c>
      <c r="D9" s="47">
        <v>41872</v>
      </c>
      <c r="E9" s="71">
        <v>29318</v>
      </c>
      <c r="F9" s="53">
        <v>0</v>
      </c>
      <c r="G9" s="91">
        <v>0</v>
      </c>
      <c r="H9" s="53">
        <v>11907</v>
      </c>
      <c r="I9" s="53">
        <v>8615</v>
      </c>
      <c r="J9" s="53">
        <f>+J10+J11+J12</f>
        <v>23289</v>
      </c>
      <c r="K9" s="53">
        <f>+K11+K12</f>
        <v>13518.75</v>
      </c>
      <c r="L9" s="44">
        <v>87800</v>
      </c>
      <c r="M9" s="69">
        <v>46863</v>
      </c>
      <c r="N9" s="42">
        <f>SUM(N10:N12)</f>
        <v>185333</v>
      </c>
      <c r="O9" s="42">
        <f>SUM(O10:O12)</f>
        <v>136695.02922000005</v>
      </c>
      <c r="P9" s="42">
        <v>6613</v>
      </c>
      <c r="Q9" s="81">
        <v>5228</v>
      </c>
      <c r="R9" s="42">
        <v>0</v>
      </c>
      <c r="S9" s="78">
        <v>0</v>
      </c>
      <c r="T9" s="42"/>
      <c r="U9" s="81"/>
      <c r="V9" s="53">
        <f t="shared" si="0"/>
        <v>368743</v>
      </c>
      <c r="W9" s="91">
        <f>U9+S9+Q9+O9+M9+K9+I9+G9+E9+C9</f>
        <v>257609.77922000005</v>
      </c>
    </row>
    <row r="10" spans="1:23" s="27" customFormat="1" ht="18" customHeight="1">
      <c r="A10" s="29" t="s">
        <v>28</v>
      </c>
      <c r="B10" s="47">
        <v>1295</v>
      </c>
      <c r="C10" s="70"/>
      <c r="D10" s="49">
        <v>0</v>
      </c>
      <c r="E10" s="72"/>
      <c r="F10" s="53">
        <v>0</v>
      </c>
      <c r="G10" s="91"/>
      <c r="H10" s="53">
        <v>0</v>
      </c>
      <c r="I10" s="53">
        <v>0</v>
      </c>
      <c r="J10" s="53">
        <v>0</v>
      </c>
      <c r="K10" s="53">
        <v>0</v>
      </c>
      <c r="L10" s="44">
        <v>12332</v>
      </c>
      <c r="M10" s="69"/>
      <c r="N10" s="42">
        <v>41293</v>
      </c>
      <c r="O10" s="42">
        <v>5560.337489999998</v>
      </c>
      <c r="P10" s="42">
        <v>852</v>
      </c>
      <c r="Q10" s="82"/>
      <c r="R10" s="42">
        <v>0</v>
      </c>
      <c r="S10" s="78"/>
      <c r="T10" s="42"/>
      <c r="U10" s="82"/>
      <c r="V10" s="53">
        <f t="shared" si="0"/>
        <v>55772</v>
      </c>
      <c r="W10" s="91"/>
    </row>
    <row r="11" spans="1:23" s="27" customFormat="1" ht="18" customHeight="1">
      <c r="A11" s="29" t="s">
        <v>29</v>
      </c>
      <c r="B11" s="47">
        <v>8852</v>
      </c>
      <c r="C11" s="65"/>
      <c r="D11" s="47">
        <v>36824</v>
      </c>
      <c r="E11" s="73"/>
      <c r="F11" s="53">
        <v>0</v>
      </c>
      <c r="G11" s="91"/>
      <c r="H11" s="53">
        <f>+H9</f>
        <v>11907</v>
      </c>
      <c r="I11" s="53">
        <f>+I9</f>
        <v>8615</v>
      </c>
      <c r="J11" s="59">
        <f>21065+1878</f>
        <v>22943</v>
      </c>
      <c r="K11" s="59">
        <v>11474.12</v>
      </c>
      <c r="L11" s="44">
        <v>66103</v>
      </c>
      <c r="M11" s="69"/>
      <c r="N11" s="42">
        <v>121842</v>
      </c>
      <c r="O11" s="42">
        <v>65702.71467000002</v>
      </c>
      <c r="P11" s="42">
        <v>3955</v>
      </c>
      <c r="Q11" s="83"/>
      <c r="R11" s="42">
        <v>0</v>
      </c>
      <c r="S11" s="78"/>
      <c r="T11" s="42"/>
      <c r="U11" s="83"/>
      <c r="V11" s="53">
        <f t="shared" si="0"/>
        <v>272426</v>
      </c>
      <c r="W11" s="91"/>
    </row>
    <row r="12" spans="1:23" s="27" customFormat="1" ht="18" customHeight="1">
      <c r="A12" s="29" t="s">
        <v>26</v>
      </c>
      <c r="B12" s="47">
        <v>1782</v>
      </c>
      <c r="C12" s="53">
        <v>1753</v>
      </c>
      <c r="D12" s="47">
        <v>5048</v>
      </c>
      <c r="E12" s="48">
        <v>10710</v>
      </c>
      <c r="F12" s="53">
        <v>0</v>
      </c>
      <c r="G12" s="53">
        <v>0</v>
      </c>
      <c r="H12" s="53">
        <v>0</v>
      </c>
      <c r="I12" s="52">
        <v>0</v>
      </c>
      <c r="J12" s="53">
        <v>346</v>
      </c>
      <c r="K12" s="53">
        <v>2044.63</v>
      </c>
      <c r="L12" s="44">
        <v>9365</v>
      </c>
      <c r="M12" s="44">
        <v>12825</v>
      </c>
      <c r="N12" s="42">
        <v>22198</v>
      </c>
      <c r="O12" s="42">
        <v>65431.97706000003</v>
      </c>
      <c r="P12" s="42">
        <v>1806</v>
      </c>
      <c r="Q12" s="42">
        <v>2914</v>
      </c>
      <c r="R12" s="42">
        <v>0</v>
      </c>
      <c r="S12" s="42">
        <v>74</v>
      </c>
      <c r="T12" s="42"/>
      <c r="U12" s="42"/>
      <c r="V12" s="53">
        <f t="shared" si="0"/>
        <v>40545</v>
      </c>
      <c r="W12" s="53">
        <f>U12+S12+Q12+O12+M12+K12+I12+G12+E12+C12</f>
        <v>95752.60706000004</v>
      </c>
    </row>
    <row r="13" spans="1:23" s="27" customFormat="1" ht="18" customHeight="1">
      <c r="A13" s="29" t="s">
        <v>30</v>
      </c>
      <c r="B13" s="57">
        <v>0</v>
      </c>
      <c r="C13" s="52">
        <v>0</v>
      </c>
      <c r="D13" s="49">
        <v>0</v>
      </c>
      <c r="E13" s="50">
        <v>0</v>
      </c>
      <c r="F13" s="53">
        <v>0</v>
      </c>
      <c r="G13" s="53">
        <v>0</v>
      </c>
      <c r="H13" s="53">
        <v>0</v>
      </c>
      <c r="I13" s="52">
        <v>0</v>
      </c>
      <c r="J13" s="53">
        <v>0</v>
      </c>
      <c r="K13" s="53">
        <v>0</v>
      </c>
      <c r="L13" s="44">
        <v>0</v>
      </c>
      <c r="M13" s="45">
        <v>0</v>
      </c>
      <c r="N13" s="43">
        <v>0</v>
      </c>
      <c r="O13" s="43">
        <v>0</v>
      </c>
      <c r="P13" s="42">
        <v>0</v>
      </c>
      <c r="Q13" s="42">
        <v>0</v>
      </c>
      <c r="R13" s="42">
        <v>0</v>
      </c>
      <c r="S13" s="42">
        <v>0</v>
      </c>
      <c r="T13" s="42"/>
      <c r="U13" s="42"/>
      <c r="V13" s="53">
        <f t="shared" si="0"/>
        <v>0</v>
      </c>
      <c r="W13" s="53">
        <f>U13+S13+Q13+O13+M13+K13+I13+G13+E13+C13</f>
        <v>0</v>
      </c>
    </row>
    <row r="14" spans="1:23" s="27" customFormat="1" ht="18" customHeight="1">
      <c r="A14" s="31" t="s">
        <v>32</v>
      </c>
      <c r="B14" s="58">
        <f>SUM(B6+B9)</f>
        <v>79288</v>
      </c>
      <c r="C14" s="54">
        <f>C6+C9</f>
        <v>70497</v>
      </c>
      <c r="D14" s="58">
        <v>519653</v>
      </c>
      <c r="E14" s="102">
        <v>437608</v>
      </c>
      <c r="F14" s="54">
        <v>0</v>
      </c>
      <c r="G14" s="54">
        <v>0</v>
      </c>
      <c r="H14" s="54">
        <f>+H9+H6</f>
        <v>65563</v>
      </c>
      <c r="I14" s="54">
        <f>SUM(I6,I9)</f>
        <v>49359</v>
      </c>
      <c r="J14" s="54">
        <f>J6+J9</f>
        <v>36511</v>
      </c>
      <c r="K14" s="54">
        <f>K6+K9</f>
        <v>21928.34</v>
      </c>
      <c r="L14" s="103">
        <f>L6+L9</f>
        <v>992963</v>
      </c>
      <c r="M14" s="103">
        <f>M6+M9</f>
        <v>855898</v>
      </c>
      <c r="N14" s="97">
        <f>+N6+N9</f>
        <v>1869853</v>
      </c>
      <c r="O14" s="97">
        <f>+O6+O9</f>
        <v>1404348.1737900004</v>
      </c>
      <c r="P14" s="97">
        <v>79683</v>
      </c>
      <c r="Q14" s="97">
        <v>48848</v>
      </c>
      <c r="R14" s="97">
        <v>0</v>
      </c>
      <c r="S14" s="97">
        <v>74</v>
      </c>
      <c r="T14" s="97"/>
      <c r="U14" s="97"/>
      <c r="V14" s="54">
        <f t="shared" si="0"/>
        <v>3643514</v>
      </c>
      <c r="W14" s="54">
        <f>U14+S14+Q14+O14+M14+K14+I14+G14+E14+C14</f>
        <v>2888560.51379</v>
      </c>
    </row>
    <row r="15" spans="1:23" s="27" customFormat="1" ht="19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s="27" customFormat="1" ht="42.75" customHeight="1">
      <c r="A16" s="12"/>
      <c r="B16" s="67" t="s">
        <v>21</v>
      </c>
      <c r="C16" s="79"/>
      <c r="D16" s="67" t="s">
        <v>41</v>
      </c>
      <c r="E16" s="79"/>
      <c r="F16" s="67" t="s">
        <v>15</v>
      </c>
      <c r="G16" s="79"/>
      <c r="H16" s="88" t="s">
        <v>16</v>
      </c>
      <c r="I16" s="89"/>
      <c r="J16" s="67" t="s">
        <v>38</v>
      </c>
      <c r="K16" s="79"/>
      <c r="L16" s="67" t="s">
        <v>20</v>
      </c>
      <c r="M16" s="85"/>
      <c r="N16" s="67" t="s">
        <v>48</v>
      </c>
      <c r="O16" s="79"/>
      <c r="P16" s="79" t="s">
        <v>17</v>
      </c>
      <c r="Q16" s="63"/>
      <c r="R16" s="86" t="s">
        <v>19</v>
      </c>
      <c r="S16" s="87"/>
      <c r="T16" s="67" t="s">
        <v>18</v>
      </c>
      <c r="U16" s="79"/>
      <c r="V16" s="63" t="s">
        <v>40</v>
      </c>
      <c r="W16" s="63"/>
    </row>
    <row r="17" spans="1:23" s="27" customFormat="1" ht="68.25" customHeight="1">
      <c r="A17" s="28" t="s">
        <v>45</v>
      </c>
      <c r="B17" s="16" t="s">
        <v>36</v>
      </c>
      <c r="C17" s="16" t="s">
        <v>23</v>
      </c>
      <c r="D17" s="30" t="s">
        <v>36</v>
      </c>
      <c r="E17" s="30" t="s">
        <v>23</v>
      </c>
      <c r="F17" s="16" t="s">
        <v>43</v>
      </c>
      <c r="G17" s="16" t="s">
        <v>23</v>
      </c>
      <c r="H17" s="16" t="s">
        <v>36</v>
      </c>
      <c r="I17" s="16" t="s">
        <v>23</v>
      </c>
      <c r="J17" s="30" t="s">
        <v>36</v>
      </c>
      <c r="K17" s="30" t="s">
        <v>23</v>
      </c>
      <c r="L17" s="30" t="s">
        <v>36</v>
      </c>
      <c r="M17" s="36" t="s">
        <v>23</v>
      </c>
      <c r="N17" s="16" t="s">
        <v>36</v>
      </c>
      <c r="O17" s="16" t="s">
        <v>23</v>
      </c>
      <c r="P17" s="16" t="s">
        <v>36</v>
      </c>
      <c r="Q17" s="16" t="s">
        <v>23</v>
      </c>
      <c r="R17" s="16" t="s">
        <v>36</v>
      </c>
      <c r="S17" s="16" t="s">
        <v>23</v>
      </c>
      <c r="T17" s="30" t="s">
        <v>36</v>
      </c>
      <c r="U17" s="30" t="s">
        <v>23</v>
      </c>
      <c r="V17" s="30" t="s">
        <v>36</v>
      </c>
      <c r="W17" s="30" t="s">
        <v>23</v>
      </c>
    </row>
    <row r="18" spans="1:23" s="27" customFormat="1" ht="20.25">
      <c r="A18" s="28" t="s">
        <v>33</v>
      </c>
      <c r="B18" s="55">
        <v>87</v>
      </c>
      <c r="C18" s="55">
        <v>42502</v>
      </c>
      <c r="D18" s="92">
        <v>842</v>
      </c>
      <c r="E18" s="93">
        <v>344364</v>
      </c>
      <c r="F18" s="61">
        <v>0</v>
      </c>
      <c r="G18" s="61">
        <v>0</v>
      </c>
      <c r="H18" s="61">
        <v>63</v>
      </c>
      <c r="I18" s="61">
        <v>31436</v>
      </c>
      <c r="J18" s="94">
        <f>+(14280+5664)/1000</f>
        <v>19.944</v>
      </c>
      <c r="K18" s="61">
        <v>9950.13219</v>
      </c>
      <c r="L18" s="95">
        <v>1597</v>
      </c>
      <c r="M18" s="95">
        <v>602005</v>
      </c>
      <c r="N18" s="55">
        <v>2936.551</v>
      </c>
      <c r="O18" s="55">
        <v>1050791.41201</v>
      </c>
      <c r="P18" s="55">
        <v>94</v>
      </c>
      <c r="Q18" s="55">
        <v>39416</v>
      </c>
      <c r="R18" s="55">
        <v>0</v>
      </c>
      <c r="S18" s="55">
        <v>9</v>
      </c>
      <c r="T18" s="55"/>
      <c r="U18" s="55"/>
      <c r="V18" s="61">
        <f aca="true" t="shared" si="1" ref="V18:W21">T18+R18+P18+N18+L18+J18+H18+F18+D18+B18</f>
        <v>5639.495</v>
      </c>
      <c r="W18" s="61">
        <f t="shared" si="1"/>
        <v>2120473.5442000004</v>
      </c>
    </row>
    <row r="19" spans="1:23" s="27" customFormat="1" ht="20.25">
      <c r="A19" s="28" t="s">
        <v>34</v>
      </c>
      <c r="B19" s="55">
        <v>0</v>
      </c>
      <c r="C19" s="55">
        <v>37</v>
      </c>
      <c r="D19" s="92">
        <v>24</v>
      </c>
      <c r="E19" s="96">
        <v>6472</v>
      </c>
      <c r="F19" s="61">
        <v>0</v>
      </c>
      <c r="G19" s="61">
        <v>0</v>
      </c>
      <c r="H19" s="61">
        <v>0.6</v>
      </c>
      <c r="I19" s="61">
        <v>107</v>
      </c>
      <c r="J19" s="94">
        <v>0.431</v>
      </c>
      <c r="K19" s="94">
        <v>91.555</v>
      </c>
      <c r="L19" s="95">
        <v>2</v>
      </c>
      <c r="M19" s="95">
        <v>761</v>
      </c>
      <c r="N19" s="55">
        <v>76.692</v>
      </c>
      <c r="O19" s="55">
        <v>14766.26577</v>
      </c>
      <c r="P19" s="55">
        <v>0</v>
      </c>
      <c r="Q19" s="55">
        <v>0</v>
      </c>
      <c r="R19" s="55">
        <v>0</v>
      </c>
      <c r="S19" s="55">
        <v>0</v>
      </c>
      <c r="T19" s="55"/>
      <c r="U19" s="55"/>
      <c r="V19" s="61">
        <f t="shared" si="1"/>
        <v>103.72299999999998</v>
      </c>
      <c r="W19" s="61">
        <f t="shared" si="1"/>
        <v>22234.82077</v>
      </c>
    </row>
    <row r="20" spans="1:23" s="27" customFormat="1" ht="20.25">
      <c r="A20" s="28" t="s">
        <v>35</v>
      </c>
      <c r="B20" s="55">
        <v>248</v>
      </c>
      <c r="C20" s="55">
        <v>27958</v>
      </c>
      <c r="D20" s="96">
        <v>1435</v>
      </c>
      <c r="E20" s="96">
        <v>86772</v>
      </c>
      <c r="F20" s="61">
        <v>0</v>
      </c>
      <c r="G20" s="61">
        <v>0</v>
      </c>
      <c r="H20" s="61">
        <v>214</v>
      </c>
      <c r="I20" s="61">
        <v>17816</v>
      </c>
      <c r="J20" s="61">
        <v>134.495</v>
      </c>
      <c r="K20" s="61">
        <v>11886.651</v>
      </c>
      <c r="L20" s="95">
        <v>3881</v>
      </c>
      <c r="M20" s="95">
        <v>253132</v>
      </c>
      <c r="N20" s="55">
        <v>5893.085</v>
      </c>
      <c r="O20" s="55">
        <v>338790.49601000006</v>
      </c>
      <c r="P20" s="55">
        <v>158</v>
      </c>
      <c r="Q20" s="55">
        <v>9432</v>
      </c>
      <c r="R20" s="55">
        <v>0</v>
      </c>
      <c r="S20" s="55">
        <v>65</v>
      </c>
      <c r="T20" s="55"/>
      <c r="U20" s="55"/>
      <c r="V20" s="61">
        <f t="shared" si="1"/>
        <v>11963.58</v>
      </c>
      <c r="W20" s="61">
        <f t="shared" si="1"/>
        <v>745852.1470100001</v>
      </c>
    </row>
    <row r="21" spans="1:23" s="27" customFormat="1" ht="20.25">
      <c r="A21" s="32" t="s">
        <v>32</v>
      </c>
      <c r="B21" s="97">
        <v>335</v>
      </c>
      <c r="C21" s="97">
        <v>70497</v>
      </c>
      <c r="D21" s="58">
        <f>SUM(D18:D20)</f>
        <v>2301</v>
      </c>
      <c r="E21" s="58">
        <f>SUM(E18:E20)</f>
        <v>437608</v>
      </c>
      <c r="F21" s="54">
        <v>0</v>
      </c>
      <c r="G21" s="54">
        <v>0</v>
      </c>
      <c r="H21" s="54">
        <f>SUM(H18:H20)</f>
        <v>277.6</v>
      </c>
      <c r="I21" s="54">
        <f>SUM(I18:I20)</f>
        <v>49359</v>
      </c>
      <c r="J21" s="54">
        <f>SUM(J18:J20)</f>
        <v>154.87</v>
      </c>
      <c r="K21" s="54">
        <f>SUM(K18:K20)</f>
        <v>21928.338190000002</v>
      </c>
      <c r="L21" s="98">
        <f>+SUM(L18:L20)</f>
        <v>5480</v>
      </c>
      <c r="M21" s="98">
        <f>+SUM(M18:M20)</f>
        <v>855898</v>
      </c>
      <c r="N21" s="97">
        <f>SUM(N18:N20)</f>
        <v>8906.328</v>
      </c>
      <c r="O21" s="97">
        <f>SUM(O18:O20)</f>
        <v>1404348.1737900001</v>
      </c>
      <c r="P21" s="97">
        <v>251</v>
      </c>
      <c r="Q21" s="97">
        <v>48848</v>
      </c>
      <c r="R21" s="97">
        <v>0</v>
      </c>
      <c r="S21" s="97">
        <v>74</v>
      </c>
      <c r="T21" s="97"/>
      <c r="U21" s="97"/>
      <c r="V21" s="54">
        <f t="shared" si="1"/>
        <v>17705.798000000003</v>
      </c>
      <c r="W21" s="54">
        <f t="shared" si="1"/>
        <v>2888560.5119800004</v>
      </c>
    </row>
    <row r="22" spans="2:23" ht="20.25">
      <c r="B22" s="99"/>
      <c r="C22" s="99"/>
      <c r="D22" s="99"/>
      <c r="E22" s="99"/>
      <c r="F22" s="99"/>
      <c r="G22" s="99"/>
      <c r="H22" s="100"/>
      <c r="I22" s="100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1"/>
      <c r="W22" s="101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0">
    <mergeCell ref="E9:E11"/>
    <mergeCell ref="G9:G11"/>
    <mergeCell ref="M9:M11"/>
    <mergeCell ref="L16:M16"/>
    <mergeCell ref="R16:S16"/>
    <mergeCell ref="P16:Q16"/>
    <mergeCell ref="U9:U11"/>
    <mergeCell ref="B16:C16"/>
    <mergeCell ref="J16:K16"/>
    <mergeCell ref="H16:I16"/>
    <mergeCell ref="D16:E16"/>
    <mergeCell ref="F16:G16"/>
    <mergeCell ref="U6:U7"/>
    <mergeCell ref="M6:M7"/>
    <mergeCell ref="N16:O16"/>
    <mergeCell ref="A15:W15"/>
    <mergeCell ref="C9:C11"/>
    <mergeCell ref="W9:W11"/>
    <mergeCell ref="V16:W16"/>
    <mergeCell ref="Q9:Q11"/>
    <mergeCell ref="S9:S11"/>
    <mergeCell ref="T16:U16"/>
    <mergeCell ref="V4:W4"/>
    <mergeCell ref="W6:W7"/>
    <mergeCell ref="J4:K4"/>
    <mergeCell ref="T4:U4"/>
    <mergeCell ref="D4:E4"/>
    <mergeCell ref="F4:G4"/>
    <mergeCell ref="S6:S7"/>
    <mergeCell ref="E6:E7"/>
    <mergeCell ref="Q6:Q7"/>
    <mergeCell ref="G6:G7"/>
    <mergeCell ref="A3:S3"/>
    <mergeCell ref="P4:Q4"/>
    <mergeCell ref="R4:S4"/>
    <mergeCell ref="C6:C7"/>
    <mergeCell ref="H4:I4"/>
    <mergeCell ref="L4:M4"/>
    <mergeCell ref="B4:C4"/>
    <mergeCell ref="N4:O4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2012-12-13T08:03:34Z</cp:lastPrinted>
  <dcterms:created xsi:type="dcterms:W3CDTF">2006-01-23T08:29:20Z</dcterms:created>
  <dcterms:modified xsi:type="dcterms:W3CDTF">2013-05-30T07:54:34Z</dcterms:modified>
  <cp:category/>
  <cp:version/>
  <cp:contentType/>
  <cp:contentStatus/>
</cp:coreProperties>
</file>