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<sst xmlns="http://schemas.openxmlformats.org/spreadsheetml/2006/main" count="167" uniqueCount="51">
  <si>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</si>
  <si>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</si>
  <si>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</si>
  <si>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</si>
  <si>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</si>
  <si>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</si>
  <si>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</si>
  <si>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</si>
  <si>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Skaičius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</si>
  <si>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</si>
  <si>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</si>
  <si>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</si>
  <si>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</si>
  <si>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</si>
  <si>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</si>
  <si>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</si>
  <si>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</si>
  <si>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</si>
  <si>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</si>
  <si>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</si>
  <si>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</si>
  <si>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</si>
  <si>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</si>
  <si>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</si>
  <si>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</si>
  <si>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</si>
  <si>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</si>
  <si>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</si>
  <si>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</si>
  <si>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</si>
  <si>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</si>
  <si>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</si>
  <si>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</si>
  <si>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Cash with drawal in ATM's</t>
  </si>
  <si>
    <t>Cash with drawal in POS</t>
  </si>
  <si>
    <t>Purchase account</t>
  </si>
  <si>
    <t>Volume of transactions, thou</t>
  </si>
  <si>
    <t>"Swedbank", AB</t>
  </si>
  <si>
    <t>AB "Citadele" bankas</t>
  </si>
  <si>
    <t>Bankai</t>
  </si>
  <si>
    <t>Banks</t>
  </si>
  <si>
    <t>AB DNB bankas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</si>
  <si>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</si>
  <si>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Volume of transactions, thou </t>
  </si>
  <si>
    <t>CARD TYPE</t>
  </si>
  <si>
    <t>TRANSACTIONS</t>
  </si>
  <si>
    <t>OPERACIJOS KORTELĖMIS</t>
  </si>
  <si>
    <t>KORTELĖS TIPAS</t>
  </si>
  <si>
    <t xml:space="preserve"> "Swedbank", AB</t>
  </si>
  <si>
    <t>2012 m. gruodžio  mėn. pab.</t>
  </si>
  <si>
    <t>December, 2012(number - end of period)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</si>
</sst>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  <numFmt numFmtId="180" formatCode="0.0"/>
    <numFmt numFmtId="181" formatCode="0.000"/>
    <numFmt numFmtId="182" formatCode="0.0000"/>
    <numFmt numFmtId="183" formatCode="#,##0\ _L_t"/>
    <numFmt numFmtId="184" formatCode="#,##0\ &quot;Lt&quot;"/>
  </numFmts>
  <fonts count="48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left"/>
    </xf>
    <xf numFmtId="3" fontId="7" fillId="34" borderId="10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7" fillId="34" borderId="10" xfId="0" applyNumberFormat="1" applyFont="1" applyFill="1" applyBorder="1" applyAlignment="1">
      <alignment horizontal="left" vertical="center"/>
    </xf>
    <xf numFmtId="3" fontId="7" fillId="34" borderId="10" xfId="0" applyNumberFormat="1" applyFont="1" applyFill="1" applyBorder="1" applyAlignment="1">
      <alignment horizontal="center" wrapText="1"/>
    </xf>
    <xf numFmtId="3" fontId="6" fillId="34" borderId="10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left"/>
    </xf>
    <xf numFmtId="3" fontId="6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8" fillId="33" borderId="10" xfId="57" applyNumberFormat="1" applyFont="1" applyFill="1" applyBorder="1" applyAlignment="1">
      <alignment horizontal="center" vertical="center"/>
      <protection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0" xfId="57" applyNumberFormat="1" applyFont="1" applyFill="1" applyBorder="1" applyAlignment="1">
      <alignment horizontal="right" vertical="center"/>
      <protection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right" vertical="center"/>
    </xf>
    <xf numFmtId="0" fontId="10" fillId="33" borderId="10" xfId="57" applyFont="1" applyFill="1" applyBorder="1" applyAlignment="1">
      <alignment horizontal="right" vertical="center"/>
      <protection/>
    </xf>
    <xf numFmtId="3" fontId="10" fillId="0" borderId="11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3" fontId="11" fillId="33" borderId="10" xfId="0" applyNumberFormat="1" applyFont="1" applyFill="1" applyBorder="1" applyAlignment="1">
      <alignment horizontal="right" vertical="center"/>
    </xf>
    <xf numFmtId="3" fontId="11" fillId="33" borderId="10" xfId="57" applyNumberFormat="1" applyFont="1" applyFill="1" applyBorder="1" applyAlignment="1">
      <alignment horizontal="right" vertical="center"/>
      <protection/>
    </xf>
    <xf numFmtId="3" fontId="11" fillId="0" borderId="10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178" fontId="10" fillId="0" borderId="10" xfId="42" applyNumberFormat="1" applyFont="1" applyFill="1" applyBorder="1" applyAlignment="1">
      <alignment horizontal="right" wrapText="1"/>
    </xf>
    <xf numFmtId="178" fontId="10" fillId="0" borderId="11" xfId="42" applyNumberFormat="1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right" vertical="center"/>
    </xf>
    <xf numFmtId="178" fontId="11" fillId="0" borderId="10" xfId="42" applyNumberFormat="1" applyFont="1" applyFill="1" applyBorder="1" applyAlignment="1">
      <alignment horizontal="right" wrapText="1"/>
    </xf>
    <xf numFmtId="178" fontId="11" fillId="0" borderId="11" xfId="42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center" vertical="center" wrapText="1" shrinkToFit="1"/>
    </xf>
    <xf numFmtId="3" fontId="6" fillId="0" borderId="10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Alignment="1">
      <alignment horizontal="center"/>
    </xf>
    <xf numFmtId="3" fontId="10" fillId="33" borderId="13" xfId="57" applyNumberFormat="1" applyFont="1" applyFill="1" applyBorder="1" applyAlignment="1">
      <alignment horizontal="right" vertical="center"/>
      <protection/>
    </xf>
    <xf numFmtId="0" fontId="10" fillId="33" borderId="15" xfId="57" applyFont="1" applyFill="1" applyBorder="1" applyAlignment="1">
      <alignment horizontal="right" vertical="center"/>
      <protection/>
    </xf>
    <xf numFmtId="3" fontId="10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righ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10" fillId="33" borderId="14" xfId="57" applyFont="1" applyFill="1" applyBorder="1" applyAlignment="1">
      <alignment horizontal="right" vertical="center"/>
      <protection/>
    </xf>
    <xf numFmtId="3" fontId="10" fillId="33" borderId="13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/>
    </xf>
    <xf numFmtId="3" fontId="7" fillId="35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8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0" fontId="8" fillId="33" borderId="10" xfId="57" applyFont="1" applyFill="1" applyBorder="1" applyAlignment="1">
      <alignment horizontal="right" vertical="center"/>
      <protection/>
    </xf>
    <xf numFmtId="3" fontId="30" fillId="33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3" fontId="8" fillId="33" borderId="10" xfId="57" applyNumberFormat="1" applyFont="1" applyFill="1" applyBorder="1" applyAlignment="1">
      <alignment vertical="center"/>
      <protection/>
    </xf>
    <xf numFmtId="0" fontId="8" fillId="33" borderId="10" xfId="57" applyFont="1" applyFill="1" applyBorder="1" applyAlignment="1">
      <alignment vertical="center"/>
      <protection/>
    </xf>
    <xf numFmtId="3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0" xfId="57" applyFont="1" applyFill="1" applyBorder="1" applyAlignment="1">
      <alignment vertical="center"/>
      <protection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9" fillId="0" borderId="10" xfId="0" applyFont="1" applyFill="1" applyBorder="1" applyAlignment="1">
      <alignment vertical="center"/>
    </xf>
    <xf numFmtId="3" fontId="30" fillId="33" borderId="10" xfId="0" applyNumberFormat="1" applyFont="1" applyFill="1" applyBorder="1" applyAlignment="1">
      <alignment vertical="center"/>
    </xf>
    <xf numFmtId="3" fontId="30" fillId="33" borderId="10" xfId="57" applyNumberFormat="1" applyFont="1" applyFill="1" applyBorder="1" applyAlignment="1">
      <alignment vertical="center"/>
      <protection/>
    </xf>
    <xf numFmtId="178" fontId="8" fillId="0" borderId="10" xfId="42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 vertical="center"/>
    </xf>
    <xf numFmtId="0" fontId="30" fillId="33" borderId="10" xfId="0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5"/>
  <sheetViews>
    <sheetView tabSelected="1"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F33" sqref="F33"/>
    </sheetView>
  </sheetViews>
  <sheetFormatPr defaultColWidth="26.140625" defaultRowHeight="12.75"/>
  <cols>
    <col min="1" max="1" width="46.57421875" style="7" customWidth="1"/>
    <col min="2" max="23" width="26.140625" style="7" customWidth="1"/>
    <col min="24" max="16384" width="26.140625" style="2" customWidth="1"/>
  </cols>
  <sheetData>
    <row r="1" spans="1:25" s="4" customFormat="1" ht="20.25">
      <c r="A1" s="35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12"/>
      <c r="W1" s="12"/>
      <c r="Y1" s="4" t="s">
        <v>42</v>
      </c>
    </row>
    <row r="2" spans="1:23" s="4" customFormat="1" ht="20.25">
      <c r="A2" s="36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2"/>
      <c r="W2" s="12"/>
    </row>
    <row r="3" spans="1:23" s="4" customFormat="1" ht="20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12"/>
      <c r="U3" s="12"/>
      <c r="V3" s="12"/>
      <c r="W3" s="12"/>
    </row>
    <row r="4" spans="1:23" s="4" customFormat="1" ht="42.75" customHeight="1">
      <c r="A4" s="11"/>
      <c r="B4" s="60" t="s">
        <v>21</v>
      </c>
      <c r="C4" s="60"/>
      <c r="D4" s="60" t="s">
        <v>41</v>
      </c>
      <c r="E4" s="60"/>
      <c r="F4" s="60" t="s">
        <v>15</v>
      </c>
      <c r="G4" s="60"/>
      <c r="H4" s="73" t="s">
        <v>16</v>
      </c>
      <c r="I4" s="73"/>
      <c r="J4" s="60" t="s">
        <v>38</v>
      </c>
      <c r="K4" s="60"/>
      <c r="L4" s="60" t="s">
        <v>20</v>
      </c>
      <c r="M4" s="72"/>
      <c r="N4" s="60" t="s">
        <v>37</v>
      </c>
      <c r="O4" s="60"/>
      <c r="P4" s="60" t="s">
        <v>17</v>
      </c>
      <c r="Q4" s="60"/>
      <c r="R4" s="66" t="s">
        <v>19</v>
      </c>
      <c r="S4" s="67"/>
      <c r="T4" s="60" t="s">
        <v>18</v>
      </c>
      <c r="U4" s="60"/>
      <c r="V4" s="60" t="s">
        <v>39</v>
      </c>
      <c r="W4" s="60"/>
    </row>
    <row r="5" spans="1:25" s="4" customFormat="1" ht="20.25">
      <c r="A5" s="31" t="s">
        <v>47</v>
      </c>
      <c r="B5" s="15" t="s">
        <v>8</v>
      </c>
      <c r="C5" s="16" t="s">
        <v>4</v>
      </c>
      <c r="D5" s="15" t="s">
        <v>8</v>
      </c>
      <c r="E5" s="16" t="s">
        <v>4</v>
      </c>
      <c r="F5" s="15" t="s">
        <v>8</v>
      </c>
      <c r="G5" s="16" t="s">
        <v>4</v>
      </c>
      <c r="H5" s="15" t="s">
        <v>8</v>
      </c>
      <c r="I5" s="16" t="s">
        <v>4</v>
      </c>
      <c r="J5" s="15" t="s">
        <v>8</v>
      </c>
      <c r="K5" s="16" t="s">
        <v>4</v>
      </c>
      <c r="L5" s="15" t="s">
        <v>8</v>
      </c>
      <c r="M5" s="17" t="s">
        <v>4</v>
      </c>
      <c r="N5" s="15" t="s">
        <v>8</v>
      </c>
      <c r="O5" s="16" t="s">
        <v>4</v>
      </c>
      <c r="P5" s="15" t="s">
        <v>8</v>
      </c>
      <c r="Q5" s="16" t="s">
        <v>4</v>
      </c>
      <c r="R5" s="18" t="s">
        <v>8</v>
      </c>
      <c r="S5" s="16" t="s">
        <v>4</v>
      </c>
      <c r="T5" s="15" t="s">
        <v>8</v>
      </c>
      <c r="U5" s="16" t="s">
        <v>4</v>
      </c>
      <c r="V5" s="15" t="s">
        <v>8</v>
      </c>
      <c r="W5" s="16" t="s">
        <v>4</v>
      </c>
      <c r="Y5" s="6"/>
    </row>
    <row r="6" spans="1:51" s="5" customFormat="1" ht="18" customHeight="1">
      <c r="A6" s="19" t="s">
        <v>9</v>
      </c>
      <c r="B6" s="39">
        <v>65710</v>
      </c>
      <c r="C6" s="78">
        <v>55068</v>
      </c>
      <c r="D6" s="40">
        <v>468204</v>
      </c>
      <c r="E6" s="69">
        <v>433828</v>
      </c>
      <c r="F6" s="39">
        <v>0</v>
      </c>
      <c r="G6" s="65">
        <v>0</v>
      </c>
      <c r="H6" s="39">
        <v>63619</v>
      </c>
      <c r="I6" s="39">
        <v>43200</v>
      </c>
      <c r="J6" s="39">
        <v>11221</v>
      </c>
      <c r="K6" s="74">
        <v>8845.84209</v>
      </c>
      <c r="L6" s="41">
        <v>897651</v>
      </c>
      <c r="M6" s="71">
        <v>915719</v>
      </c>
      <c r="N6" s="41">
        <v>1688807</v>
      </c>
      <c r="O6" s="41">
        <v>1313534.2224899998</v>
      </c>
      <c r="P6" s="41">
        <v>52173</v>
      </c>
      <c r="Q6" s="64">
        <v>37692</v>
      </c>
      <c r="R6" s="43">
        <v>0</v>
      </c>
      <c r="S6" s="64">
        <v>0</v>
      </c>
      <c r="T6" s="41">
        <v>85914</v>
      </c>
      <c r="U6" s="61">
        <v>46426.73499</v>
      </c>
      <c r="V6" s="39">
        <f>T6+R6+P6+N6+L6+J6+H6+F6+D6+B6</f>
        <v>3333299</v>
      </c>
      <c r="W6" s="65">
        <f>U6+S6+Q6+O6+M6+K6+I6+G6+E6+C6</f>
        <v>2854313.79957</v>
      </c>
      <c r="X6" s="4"/>
      <c r="Y6" s="6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s="5" customFormat="1" ht="18" customHeight="1">
      <c r="A7" s="19" t="s">
        <v>10</v>
      </c>
      <c r="B7" s="44">
        <v>0</v>
      </c>
      <c r="C7" s="79"/>
      <c r="D7" s="40">
        <v>22272</v>
      </c>
      <c r="E7" s="70"/>
      <c r="F7" s="39">
        <v>0</v>
      </c>
      <c r="G7" s="65"/>
      <c r="H7" s="39">
        <v>0</v>
      </c>
      <c r="I7" s="39">
        <v>0</v>
      </c>
      <c r="J7" s="39">
        <v>0</v>
      </c>
      <c r="K7" s="76"/>
      <c r="L7" s="41"/>
      <c r="M7" s="71"/>
      <c r="N7" s="41">
        <v>652</v>
      </c>
      <c r="O7" s="41">
        <v>0</v>
      </c>
      <c r="P7" s="41">
        <v>332</v>
      </c>
      <c r="Q7" s="64"/>
      <c r="R7" s="43">
        <v>0</v>
      </c>
      <c r="S7" s="64"/>
      <c r="T7" s="41">
        <v>196</v>
      </c>
      <c r="U7" s="63"/>
      <c r="V7" s="39">
        <f aca="true" t="shared" si="0" ref="V7:V14">T7+R7+P7+N7+L7+J7+H7+F7+D7+B7</f>
        <v>23452</v>
      </c>
      <c r="W7" s="65"/>
      <c r="X7" s="4"/>
      <c r="Y7" s="6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s="5" customFormat="1" ht="18" customHeight="1">
      <c r="A8" s="19" t="s">
        <v>11</v>
      </c>
      <c r="B8" s="39">
        <v>1742</v>
      </c>
      <c r="C8" s="39">
        <v>3064</v>
      </c>
      <c r="D8" s="40">
        <v>10454</v>
      </c>
      <c r="E8" s="40">
        <v>40342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41">
        <v>42780</v>
      </c>
      <c r="M8" s="42">
        <v>47710</v>
      </c>
      <c r="N8" s="41">
        <v>21388</v>
      </c>
      <c r="O8" s="41">
        <v>52146.03448999998</v>
      </c>
      <c r="P8" s="41">
        <v>0</v>
      </c>
      <c r="Q8" s="41">
        <v>0</v>
      </c>
      <c r="R8" s="43">
        <v>0</v>
      </c>
      <c r="S8" s="41">
        <v>0</v>
      </c>
      <c r="T8" s="41">
        <v>3219</v>
      </c>
      <c r="U8" s="41">
        <v>5756.727940000001</v>
      </c>
      <c r="V8" s="39">
        <f t="shared" si="0"/>
        <v>79583</v>
      </c>
      <c r="W8" s="39">
        <f>U8+S8+Q8+O8+M8+K8+I8+G8+E8+C8</f>
        <v>149018.76243</v>
      </c>
      <c r="X8" s="4"/>
      <c r="Y8" s="6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s="5" customFormat="1" ht="18" customHeight="1">
      <c r="A9" s="19" t="s">
        <v>12</v>
      </c>
      <c r="B9" s="39">
        <v>11233</v>
      </c>
      <c r="C9" s="74">
        <v>7834</v>
      </c>
      <c r="D9" s="40">
        <v>37578</v>
      </c>
      <c r="E9" s="69">
        <v>26204</v>
      </c>
      <c r="F9" s="39">
        <v>0</v>
      </c>
      <c r="G9" s="65">
        <v>0</v>
      </c>
      <c r="H9" s="39">
        <v>12516</v>
      </c>
      <c r="I9" s="39">
        <v>8418</v>
      </c>
      <c r="J9" s="39">
        <f>+J10+J11+J12</f>
        <v>21895</v>
      </c>
      <c r="K9" s="39">
        <f>+K11+K12</f>
        <v>13064.171160000002</v>
      </c>
      <c r="L9" s="41">
        <v>87893</v>
      </c>
      <c r="M9" s="71">
        <v>42847</v>
      </c>
      <c r="N9" s="41">
        <f>SUM(N10:N12)</f>
        <v>179904</v>
      </c>
      <c r="O9" s="41">
        <f>SUM(O10:O12)</f>
        <v>135260.99805</v>
      </c>
      <c r="P9" s="41">
        <v>6014</v>
      </c>
      <c r="Q9" s="64">
        <v>4893</v>
      </c>
      <c r="R9" s="43">
        <v>220</v>
      </c>
      <c r="S9" s="64">
        <v>359</v>
      </c>
      <c r="T9" s="41">
        <v>13414</v>
      </c>
      <c r="U9" s="61">
        <v>15554.51515</v>
      </c>
      <c r="V9" s="39">
        <f t="shared" si="0"/>
        <v>370667</v>
      </c>
      <c r="W9" s="74">
        <f>U9+S9+Q9+O9+M9+K9+I9+G9+E9+C9</f>
        <v>254434.68435999998</v>
      </c>
      <c r="X9" s="2"/>
      <c r="Y9" s="6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s="5" customFormat="1" ht="18" customHeight="1">
      <c r="A10" s="19" t="s">
        <v>14</v>
      </c>
      <c r="B10" s="39">
        <v>1365</v>
      </c>
      <c r="C10" s="75"/>
      <c r="D10" s="45">
        <v>0</v>
      </c>
      <c r="E10" s="77"/>
      <c r="F10" s="39">
        <v>0</v>
      </c>
      <c r="G10" s="65"/>
      <c r="H10" s="39">
        <v>0</v>
      </c>
      <c r="I10" s="39">
        <v>0</v>
      </c>
      <c r="J10" s="39">
        <v>0</v>
      </c>
      <c r="K10" s="39">
        <v>0</v>
      </c>
      <c r="L10" s="41">
        <v>13186</v>
      </c>
      <c r="M10" s="71"/>
      <c r="N10" s="41">
        <v>42991</v>
      </c>
      <c r="O10" s="41">
        <v>5021.795929999999</v>
      </c>
      <c r="P10" s="41">
        <v>940</v>
      </c>
      <c r="Q10" s="64"/>
      <c r="R10" s="43">
        <v>0</v>
      </c>
      <c r="S10" s="64"/>
      <c r="T10" s="41">
        <v>7541</v>
      </c>
      <c r="U10" s="62"/>
      <c r="V10" s="39">
        <f t="shared" si="0"/>
        <v>66023</v>
      </c>
      <c r="W10" s="75"/>
      <c r="X10" s="2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s="5" customFormat="1" ht="18" customHeight="1">
      <c r="A11" s="19" t="s">
        <v>13</v>
      </c>
      <c r="B11" s="39">
        <v>8414</v>
      </c>
      <c r="C11" s="76"/>
      <c r="D11" s="40">
        <v>33288</v>
      </c>
      <c r="E11" s="70"/>
      <c r="F11" s="39">
        <v>0</v>
      </c>
      <c r="G11" s="65"/>
      <c r="H11" s="39">
        <f>+H9</f>
        <v>12516</v>
      </c>
      <c r="I11" s="39">
        <v>0</v>
      </c>
      <c r="J11" s="39">
        <f>1793+19797</f>
        <v>21590</v>
      </c>
      <c r="K11" s="39">
        <v>11507.391420000002</v>
      </c>
      <c r="L11" s="41">
        <v>65364</v>
      </c>
      <c r="M11" s="71"/>
      <c r="N11" s="41">
        <v>116427</v>
      </c>
      <c r="O11" s="41">
        <v>62753.98590999999</v>
      </c>
      <c r="P11" s="41">
        <v>3528</v>
      </c>
      <c r="Q11" s="64"/>
      <c r="R11" s="43">
        <v>0</v>
      </c>
      <c r="S11" s="64"/>
      <c r="T11" s="41">
        <v>5873</v>
      </c>
      <c r="U11" s="63"/>
      <c r="V11" s="39">
        <f t="shared" si="0"/>
        <v>267000</v>
      </c>
      <c r="W11" s="76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32" s="5" customFormat="1" ht="18" customHeight="1">
      <c r="A12" s="19" t="s">
        <v>11</v>
      </c>
      <c r="B12" s="39">
        <v>1454</v>
      </c>
      <c r="C12" s="39">
        <v>1430</v>
      </c>
      <c r="D12" s="40">
        <v>4290</v>
      </c>
      <c r="E12" s="40">
        <v>9405</v>
      </c>
      <c r="F12" s="39">
        <v>0</v>
      </c>
      <c r="G12" s="39">
        <v>0</v>
      </c>
      <c r="H12" s="39">
        <v>0</v>
      </c>
      <c r="I12" s="44">
        <v>0</v>
      </c>
      <c r="J12" s="39">
        <v>305</v>
      </c>
      <c r="K12" s="39">
        <v>1556.77974</v>
      </c>
      <c r="L12" s="41">
        <v>9343</v>
      </c>
      <c r="M12" s="46">
        <v>9404</v>
      </c>
      <c r="N12" s="41">
        <v>20486</v>
      </c>
      <c r="O12" s="41">
        <v>67485.21621</v>
      </c>
      <c r="P12" s="41">
        <v>1546</v>
      </c>
      <c r="Q12" s="41">
        <v>3090</v>
      </c>
      <c r="R12" s="43">
        <v>220</v>
      </c>
      <c r="S12" s="41">
        <v>359</v>
      </c>
      <c r="T12" s="41">
        <v>1243</v>
      </c>
      <c r="U12" s="41">
        <v>2550.2248599999994</v>
      </c>
      <c r="V12" s="39">
        <f t="shared" si="0"/>
        <v>38887</v>
      </c>
      <c r="W12" s="39">
        <f>U12+S12+Q12+O12+M12+K12+I12+G12+E12+C12</f>
        <v>95280.22081</v>
      </c>
      <c r="X12" s="4"/>
      <c r="Y12" s="6"/>
      <c r="Z12" s="4"/>
      <c r="AA12" s="4"/>
      <c r="AB12" s="4"/>
      <c r="AC12" s="4"/>
      <c r="AD12" s="4"/>
      <c r="AE12" s="4"/>
      <c r="AF12" s="4"/>
    </row>
    <row r="13" spans="1:32" s="5" customFormat="1" ht="18" customHeight="1">
      <c r="A13" s="19" t="s">
        <v>2</v>
      </c>
      <c r="B13" s="44">
        <v>0</v>
      </c>
      <c r="C13" s="44"/>
      <c r="D13" s="45">
        <v>0</v>
      </c>
      <c r="E13" s="45">
        <v>0</v>
      </c>
      <c r="F13" s="39">
        <v>0</v>
      </c>
      <c r="G13" s="39">
        <v>0</v>
      </c>
      <c r="H13" s="39">
        <v>0</v>
      </c>
      <c r="I13" s="44">
        <v>0</v>
      </c>
      <c r="J13" s="39">
        <v>0</v>
      </c>
      <c r="K13" s="39">
        <v>0</v>
      </c>
      <c r="L13" s="47">
        <v>0</v>
      </c>
      <c r="M13" s="48">
        <v>0</v>
      </c>
      <c r="N13" s="59">
        <v>0</v>
      </c>
      <c r="O13" s="59">
        <v>0</v>
      </c>
      <c r="P13" s="41">
        <v>0</v>
      </c>
      <c r="Q13" s="41">
        <v>0</v>
      </c>
      <c r="R13" s="43">
        <v>0</v>
      </c>
      <c r="S13" s="41">
        <v>0</v>
      </c>
      <c r="T13" s="41">
        <v>0</v>
      </c>
      <c r="U13" s="41">
        <v>0</v>
      </c>
      <c r="V13" s="39">
        <f t="shared" si="0"/>
        <v>0</v>
      </c>
      <c r="W13" s="39">
        <f>U13+S13+Q13+O13+M13+K13+I13+G13+E13+C13</f>
        <v>0</v>
      </c>
      <c r="X13" s="4"/>
      <c r="Y13" s="6"/>
      <c r="Z13" s="4"/>
      <c r="AA13" s="4"/>
      <c r="AB13" s="4"/>
      <c r="AC13" s="4"/>
      <c r="AD13" s="4"/>
      <c r="AE13" s="4"/>
      <c r="AF13" s="4"/>
    </row>
    <row r="14" spans="1:32" s="5" customFormat="1" ht="18" customHeight="1">
      <c r="A14" s="32" t="s">
        <v>0</v>
      </c>
      <c r="B14" s="49">
        <v>76943</v>
      </c>
      <c r="C14" s="49">
        <v>62902</v>
      </c>
      <c r="D14" s="50">
        <v>505782</v>
      </c>
      <c r="E14" s="50">
        <v>460032</v>
      </c>
      <c r="F14" s="49">
        <v>0</v>
      </c>
      <c r="G14" s="49">
        <v>0</v>
      </c>
      <c r="H14" s="49">
        <f>+H9+H6</f>
        <v>76135</v>
      </c>
      <c r="I14" s="49">
        <f>SUM(I6,I9)</f>
        <v>51618</v>
      </c>
      <c r="J14" s="49">
        <f>J6+J9</f>
        <v>33116</v>
      </c>
      <c r="K14" s="49">
        <f>K6+K9</f>
        <v>21910.013250000004</v>
      </c>
      <c r="L14" s="51">
        <f>L6+L9</f>
        <v>985544</v>
      </c>
      <c r="M14" s="52">
        <f>M6+M9</f>
        <v>958566</v>
      </c>
      <c r="N14" s="51">
        <f>+N6+N9</f>
        <v>1868711</v>
      </c>
      <c r="O14" s="51">
        <f>+O6+O9</f>
        <v>1448795.22054</v>
      </c>
      <c r="P14" s="51">
        <v>58187</v>
      </c>
      <c r="Q14" s="51">
        <v>42586</v>
      </c>
      <c r="R14" s="53">
        <v>220</v>
      </c>
      <c r="S14" s="51">
        <v>359</v>
      </c>
      <c r="T14" s="51">
        <v>99328</v>
      </c>
      <c r="U14" s="51">
        <v>61981.25014</v>
      </c>
      <c r="V14" s="49">
        <f t="shared" si="0"/>
        <v>3703966</v>
      </c>
      <c r="W14" s="49">
        <f>U14+S14+Q14+O14+M14+K14+I14+G14+E14+C14</f>
        <v>3108749.4839299996</v>
      </c>
      <c r="X14" s="4"/>
      <c r="Y14" s="6"/>
      <c r="Z14" s="4"/>
      <c r="AA14" s="4"/>
      <c r="AB14" s="4"/>
      <c r="AC14" s="4"/>
      <c r="AD14" s="4"/>
      <c r="AE14" s="4"/>
      <c r="AF14" s="4"/>
    </row>
    <row r="15" spans="1:32" s="3" customFormat="1" ht="19.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  <c r="N15" s="37"/>
      <c r="O15" s="37"/>
      <c r="P15" s="38"/>
      <c r="Q15" s="38"/>
      <c r="R15" s="9"/>
      <c r="S15" s="9"/>
      <c r="T15" s="9"/>
      <c r="U15" s="9"/>
      <c r="V15" s="9"/>
      <c r="W15" s="9"/>
      <c r="X15" s="4"/>
      <c r="Y15" s="6"/>
      <c r="Z15" s="4"/>
      <c r="AA15" s="4"/>
      <c r="AB15" s="4"/>
      <c r="AC15" s="4"/>
      <c r="AD15" s="4"/>
      <c r="AE15" s="4"/>
      <c r="AF15" s="4"/>
    </row>
    <row r="16" spans="1:25" s="4" customFormat="1" ht="42.75" customHeight="1">
      <c r="A16" s="11"/>
      <c r="B16" s="60" t="s">
        <v>21</v>
      </c>
      <c r="C16" s="60"/>
      <c r="D16" s="60" t="s">
        <v>41</v>
      </c>
      <c r="E16" s="60"/>
      <c r="F16" s="60" t="s">
        <v>15</v>
      </c>
      <c r="G16" s="60"/>
      <c r="H16" s="73" t="s">
        <v>16</v>
      </c>
      <c r="I16" s="73"/>
      <c r="J16" s="60" t="s">
        <v>38</v>
      </c>
      <c r="K16" s="60"/>
      <c r="L16" s="60" t="s">
        <v>20</v>
      </c>
      <c r="M16" s="72"/>
      <c r="N16" s="60" t="s">
        <v>37</v>
      </c>
      <c r="O16" s="60"/>
      <c r="P16" s="60" t="s">
        <v>17</v>
      </c>
      <c r="Q16" s="60"/>
      <c r="R16" s="66" t="s">
        <v>19</v>
      </c>
      <c r="S16" s="67"/>
      <c r="T16" s="60" t="s">
        <v>18</v>
      </c>
      <c r="U16" s="60"/>
      <c r="V16" s="60" t="s">
        <v>39</v>
      </c>
      <c r="W16" s="60"/>
      <c r="X16" s="2"/>
      <c r="Y16" s="6"/>
    </row>
    <row r="17" spans="1:24" s="4" customFormat="1" ht="40.5">
      <c r="A17" s="30" t="s">
        <v>46</v>
      </c>
      <c r="B17" s="16" t="s">
        <v>3</v>
      </c>
      <c r="C17" s="16" t="s">
        <v>4</v>
      </c>
      <c r="D17" s="16" t="s">
        <v>3</v>
      </c>
      <c r="E17" s="16" t="s">
        <v>4</v>
      </c>
      <c r="F17" s="16" t="s">
        <v>3</v>
      </c>
      <c r="G17" s="16" t="s">
        <v>4</v>
      </c>
      <c r="H17" s="16" t="s">
        <v>3</v>
      </c>
      <c r="I17" s="16" t="s">
        <v>4</v>
      </c>
      <c r="J17" s="16" t="s">
        <v>3</v>
      </c>
      <c r="K17" s="16" t="s">
        <v>4</v>
      </c>
      <c r="L17" s="16" t="s">
        <v>3</v>
      </c>
      <c r="M17" s="17" t="s">
        <v>4</v>
      </c>
      <c r="N17" s="16" t="s">
        <v>3</v>
      </c>
      <c r="O17" s="16" t="s">
        <v>4</v>
      </c>
      <c r="P17" s="16" t="s">
        <v>3</v>
      </c>
      <c r="Q17" s="16" t="s">
        <v>4</v>
      </c>
      <c r="R17" s="21" t="s">
        <v>3</v>
      </c>
      <c r="S17" s="16" t="s">
        <v>4</v>
      </c>
      <c r="T17" s="16" t="s">
        <v>3</v>
      </c>
      <c r="U17" s="16" t="s">
        <v>4</v>
      </c>
      <c r="V17" s="16" t="s">
        <v>3</v>
      </c>
      <c r="W17" s="16" t="s">
        <v>4</v>
      </c>
      <c r="X17" s="2"/>
    </row>
    <row r="18" spans="1:32" s="4" customFormat="1" ht="20.25">
      <c r="A18" s="20" t="s">
        <v>5</v>
      </c>
      <c r="B18" s="44">
        <v>86</v>
      </c>
      <c r="C18" s="39">
        <v>43584</v>
      </c>
      <c r="D18" s="45">
        <v>855</v>
      </c>
      <c r="E18" s="40">
        <v>365722</v>
      </c>
      <c r="F18" s="39">
        <v>0</v>
      </c>
      <c r="G18" s="39">
        <v>0</v>
      </c>
      <c r="H18" s="39">
        <v>61</v>
      </c>
      <c r="I18" s="39">
        <v>33656</v>
      </c>
      <c r="J18" s="39">
        <v>19.518</v>
      </c>
      <c r="K18" s="39">
        <v>10016.68135</v>
      </c>
      <c r="L18" s="54">
        <v>1702</v>
      </c>
      <c r="M18" s="55">
        <v>674395</v>
      </c>
      <c r="N18" s="41">
        <v>2941.539</v>
      </c>
      <c r="O18" s="41">
        <v>1079171.5511299998</v>
      </c>
      <c r="P18" s="41">
        <v>80</v>
      </c>
      <c r="Q18" s="41">
        <v>34514</v>
      </c>
      <c r="R18" s="43">
        <v>0</v>
      </c>
      <c r="S18" s="41">
        <v>94</v>
      </c>
      <c r="T18" s="41">
        <v>85.417</v>
      </c>
      <c r="U18" s="41">
        <v>41252.91431</v>
      </c>
      <c r="V18" s="39">
        <f>T18+R18+P18+N18+L18+J18+H18+F18+D18+B18</f>
        <v>5830.474</v>
      </c>
      <c r="W18" s="39">
        <f aca="true" t="shared" si="1" ref="V18:W20">U18+S18+Q18+O18+M18+K18+I18+G18+E18+C18</f>
        <v>2282406.1467899997</v>
      </c>
      <c r="X18" s="2"/>
      <c r="Y18" s="2"/>
      <c r="Z18" s="2"/>
      <c r="AA18" s="2"/>
      <c r="AB18" s="2"/>
      <c r="AC18" s="2"/>
      <c r="AD18" s="2"/>
      <c r="AE18" s="2"/>
      <c r="AF18" s="2"/>
    </row>
    <row r="19" spans="1:25" s="4" customFormat="1" ht="20.25">
      <c r="A19" s="20" t="s">
        <v>6</v>
      </c>
      <c r="B19" s="44">
        <v>0</v>
      </c>
      <c r="C19" s="44">
        <v>15</v>
      </c>
      <c r="D19" s="45">
        <v>2</v>
      </c>
      <c r="E19" s="45">
        <v>924</v>
      </c>
      <c r="F19" s="39">
        <v>0</v>
      </c>
      <c r="G19" s="39">
        <v>0</v>
      </c>
      <c r="H19" s="39"/>
      <c r="I19" s="39"/>
      <c r="J19" s="39">
        <v>0.002</v>
      </c>
      <c r="K19" s="39">
        <v>0.04</v>
      </c>
      <c r="L19" s="54">
        <v>2</v>
      </c>
      <c r="M19" s="55">
        <v>719</v>
      </c>
      <c r="N19" s="41">
        <v>17.691</v>
      </c>
      <c r="O19" s="41">
        <v>5506.893789999999</v>
      </c>
      <c r="P19" s="41">
        <v>0</v>
      </c>
      <c r="Q19" s="41">
        <v>0</v>
      </c>
      <c r="R19" s="43">
        <v>0</v>
      </c>
      <c r="S19" s="41">
        <v>0</v>
      </c>
      <c r="T19" s="41">
        <v>0.126</v>
      </c>
      <c r="U19" s="41">
        <v>417.829</v>
      </c>
      <c r="V19" s="39">
        <f t="shared" si="1"/>
        <v>21.819</v>
      </c>
      <c r="W19" s="39">
        <f t="shared" si="1"/>
        <v>7582.762789999999</v>
      </c>
      <c r="Y19" s="6"/>
    </row>
    <row r="20" spans="1:25" s="4" customFormat="1" ht="20.25">
      <c r="A20" s="20" t="s">
        <v>7</v>
      </c>
      <c r="B20" s="44">
        <v>224</v>
      </c>
      <c r="C20" s="39">
        <v>19303</v>
      </c>
      <c r="D20" s="40">
        <v>1385</v>
      </c>
      <c r="E20" s="40">
        <v>93386</v>
      </c>
      <c r="F20" s="39">
        <v>0</v>
      </c>
      <c r="G20" s="39">
        <v>0</v>
      </c>
      <c r="H20" s="39">
        <v>200</v>
      </c>
      <c r="I20" s="39">
        <v>17962</v>
      </c>
      <c r="J20" s="39">
        <v>125.817</v>
      </c>
      <c r="K20" s="39">
        <v>11893.2919</v>
      </c>
      <c r="L20" s="54">
        <v>4008</v>
      </c>
      <c r="M20" s="55">
        <v>283452</v>
      </c>
      <c r="N20" s="41">
        <v>5748.619</v>
      </c>
      <c r="O20" s="41">
        <v>364116.77561999985</v>
      </c>
      <c r="P20" s="41">
        <v>125</v>
      </c>
      <c r="Q20" s="41">
        <v>8072</v>
      </c>
      <c r="R20" s="43">
        <v>1</v>
      </c>
      <c r="S20" s="41">
        <v>265</v>
      </c>
      <c r="T20" s="41">
        <v>156.34</v>
      </c>
      <c r="U20" s="41">
        <v>20310.50683</v>
      </c>
      <c r="V20" s="39">
        <f>T20+R20+P20+N20+L20+J20+H20+F20+D20+B20</f>
        <v>11973.775999999998</v>
      </c>
      <c r="W20" s="39">
        <f t="shared" si="1"/>
        <v>818760.5743499998</v>
      </c>
      <c r="Y20" s="6"/>
    </row>
    <row r="21" spans="1:25" s="4" customFormat="1" ht="20.25">
      <c r="A21" s="31" t="s">
        <v>0</v>
      </c>
      <c r="B21" s="56">
        <f>SUM(B18:B20)</f>
        <v>310</v>
      </c>
      <c r="C21" s="49">
        <f>SUM(C18:C20)</f>
        <v>62902</v>
      </c>
      <c r="D21" s="50">
        <v>2242</v>
      </c>
      <c r="E21" s="50">
        <v>460032</v>
      </c>
      <c r="F21" s="49">
        <v>0</v>
      </c>
      <c r="G21" s="49">
        <v>0</v>
      </c>
      <c r="H21" s="49">
        <f>SUM(H18:H20)</f>
        <v>261</v>
      </c>
      <c r="I21" s="49">
        <f>SUM(I18:I20)</f>
        <v>51618</v>
      </c>
      <c r="J21" s="49">
        <f>SUM(J18:J20)</f>
        <v>145.337</v>
      </c>
      <c r="K21" s="49">
        <f>SUM(K18:K20)</f>
        <v>21910.013250000004</v>
      </c>
      <c r="L21" s="57">
        <f>+SUM(L18:L20)</f>
        <v>5712</v>
      </c>
      <c r="M21" s="58">
        <f>+SUM(M18:M20)</f>
        <v>958566</v>
      </c>
      <c r="N21" s="51">
        <f>SUM(N18:N20)</f>
        <v>8707.849</v>
      </c>
      <c r="O21" s="51">
        <f>SUM(O18:O20)</f>
        <v>1448795.2205399997</v>
      </c>
      <c r="P21" s="51">
        <v>204</v>
      </c>
      <c r="Q21" s="51">
        <v>42586</v>
      </c>
      <c r="R21" s="53">
        <v>1</v>
      </c>
      <c r="S21" s="51">
        <v>359</v>
      </c>
      <c r="T21" s="51">
        <v>241.883</v>
      </c>
      <c r="U21" s="51">
        <v>61981.25014</v>
      </c>
      <c r="V21" s="49">
        <f>T21+R21+P21+N21+L21+J21+H21+F21+D21+B21</f>
        <v>17825.069</v>
      </c>
      <c r="W21" s="49">
        <f>U21+S21+Q21+O21+M21+K21+I21+G21+E21+C21</f>
        <v>3108749.483929999</v>
      </c>
      <c r="Y21" s="6"/>
    </row>
    <row r="22" spans="1:25" s="4" customFormat="1" ht="2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"/>
      <c r="O22" s="12"/>
      <c r="P22" s="12"/>
      <c r="Q22" s="12"/>
      <c r="R22" s="12"/>
      <c r="S22" s="12"/>
      <c r="T22" s="12"/>
      <c r="U22" s="12"/>
      <c r="V22" s="12"/>
      <c r="W22" s="7"/>
      <c r="X22" s="2"/>
      <c r="Y22" s="6"/>
    </row>
    <row r="23" spans="1:24" s="4" customFormat="1" ht="20.25">
      <c r="A23" s="1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7"/>
      <c r="O23" s="7"/>
      <c r="P23" s="7"/>
      <c r="Q23" s="7"/>
      <c r="R23" s="7"/>
      <c r="S23" s="7"/>
      <c r="T23" s="7"/>
      <c r="U23" s="7"/>
      <c r="V23" s="7"/>
      <c r="W23" s="7"/>
      <c r="X23" s="2"/>
    </row>
    <row r="24" spans="2:13" ht="2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3:20" ht="20.25">
      <c r="M25" s="12"/>
      <c r="T25" s="23"/>
    </row>
  </sheetData>
  <sheetProtection/>
  <mergeCells count="40">
    <mergeCell ref="D16:E16"/>
    <mergeCell ref="F16:G16"/>
    <mergeCell ref="B16:C16"/>
    <mergeCell ref="C6:C7"/>
    <mergeCell ref="G6:G7"/>
    <mergeCell ref="N16:O16"/>
    <mergeCell ref="J16:K16"/>
    <mergeCell ref="L16:M16"/>
    <mergeCell ref="H16:I16"/>
    <mergeCell ref="M9:M11"/>
    <mergeCell ref="H4:I4"/>
    <mergeCell ref="N4:O4"/>
    <mergeCell ref="B4:C4"/>
    <mergeCell ref="D4:E4"/>
    <mergeCell ref="F4:G4"/>
    <mergeCell ref="C9:C11"/>
    <mergeCell ref="J4:K4"/>
    <mergeCell ref="K6:K7"/>
    <mergeCell ref="E9:E11"/>
    <mergeCell ref="G9:G11"/>
    <mergeCell ref="U6:U7"/>
    <mergeCell ref="R16:S16"/>
    <mergeCell ref="A3:S3"/>
    <mergeCell ref="R4:S4"/>
    <mergeCell ref="T4:U4"/>
    <mergeCell ref="E6:E7"/>
    <mergeCell ref="S6:S7"/>
    <mergeCell ref="T16:U16"/>
    <mergeCell ref="M6:M7"/>
    <mergeCell ref="L4:M4"/>
    <mergeCell ref="P16:Q16"/>
    <mergeCell ref="U9:U11"/>
    <mergeCell ref="Q9:Q11"/>
    <mergeCell ref="V4:W4"/>
    <mergeCell ref="W6:W7"/>
    <mergeCell ref="W9:W11"/>
    <mergeCell ref="V16:W16"/>
    <mergeCell ref="Q6:Q7"/>
    <mergeCell ref="S9:S11"/>
    <mergeCell ref="P4:Q4"/>
  </mergeCells>
  <printOptions/>
  <pageMargins left="0.75" right="0.75" top="1" bottom="1" header="0.5" footer="0.5"/>
  <pageSetup fitToHeight="1" fitToWidth="1" horizontalDpi="600" verticalDpi="600" orientation="landscape" paperSize="9" scale="16" r:id="rId1"/>
  <ignoredErrors>
    <ignoredError sqref="D17:E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40" zoomScaleNormal="4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H5" sqref="AH5"/>
    </sheetView>
  </sheetViews>
  <sheetFormatPr defaultColWidth="9.140625" defaultRowHeight="12.75"/>
  <cols>
    <col min="1" max="1" width="66.00390625" style="7" customWidth="1"/>
    <col min="2" max="2" width="24.140625" style="7" customWidth="1"/>
    <col min="3" max="3" width="30.28125" style="7" customWidth="1"/>
    <col min="4" max="4" width="20.8515625" style="7" customWidth="1"/>
    <col min="5" max="5" width="26.140625" style="7" customWidth="1"/>
    <col min="6" max="6" width="21.57421875" style="7" customWidth="1"/>
    <col min="7" max="7" width="24.8515625" style="7" customWidth="1"/>
    <col min="8" max="8" width="22.421875" style="23" customWidth="1"/>
    <col min="9" max="9" width="25.00390625" style="23" customWidth="1"/>
    <col min="10" max="10" width="20.8515625" style="7" customWidth="1"/>
    <col min="11" max="11" width="22.28125" style="7" customWidth="1"/>
    <col min="12" max="12" width="20.7109375" style="7" customWidth="1"/>
    <col min="13" max="13" width="22.7109375" style="7" customWidth="1"/>
    <col min="14" max="14" width="18.00390625" style="7" customWidth="1"/>
    <col min="15" max="15" width="24.00390625" style="7" customWidth="1"/>
    <col min="16" max="16" width="24.140625" style="7" customWidth="1"/>
    <col min="17" max="17" width="25.140625" style="7" customWidth="1"/>
    <col min="18" max="19" width="18.00390625" style="7" customWidth="1"/>
    <col min="20" max="20" width="19.28125" style="7" customWidth="1"/>
    <col min="21" max="21" width="18.00390625" style="7" customWidth="1"/>
    <col min="22" max="22" width="22.8515625" style="7" customWidth="1"/>
    <col min="23" max="23" width="20.8515625" style="7" customWidth="1"/>
    <col min="24" max="16384" width="9.140625" style="1" customWidth="1"/>
  </cols>
  <sheetData>
    <row r="1" spans="1:23" s="27" customFormat="1" ht="20.25">
      <c r="A1" s="35" t="s">
        <v>31</v>
      </c>
      <c r="B1" s="24"/>
      <c r="C1" s="24"/>
      <c r="D1" s="24"/>
      <c r="E1" s="24"/>
      <c r="F1" s="24"/>
      <c r="G1" s="24"/>
      <c r="H1" s="25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6"/>
      <c r="U1" s="26"/>
      <c r="V1" s="12"/>
      <c r="W1" s="12"/>
    </row>
    <row r="2" spans="1:23" s="27" customFormat="1" ht="20.25">
      <c r="A2" s="36" t="s">
        <v>50</v>
      </c>
      <c r="B2" s="24"/>
      <c r="C2" s="24"/>
      <c r="D2" s="24"/>
      <c r="E2" s="24"/>
      <c r="F2" s="24"/>
      <c r="G2" s="24"/>
      <c r="H2" s="25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6"/>
      <c r="U2" s="26"/>
      <c r="V2" s="12"/>
      <c r="W2" s="12"/>
    </row>
    <row r="3" spans="1:23" s="27" customFormat="1" ht="10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12"/>
      <c r="U3" s="12"/>
      <c r="V3" s="12"/>
      <c r="W3" s="12"/>
    </row>
    <row r="4" spans="1:23" s="27" customFormat="1" ht="42.75" customHeight="1">
      <c r="A4" s="11"/>
      <c r="B4" s="60" t="s">
        <v>21</v>
      </c>
      <c r="C4" s="60"/>
      <c r="D4" s="60" t="s">
        <v>41</v>
      </c>
      <c r="E4" s="60"/>
      <c r="F4" s="60" t="s">
        <v>15</v>
      </c>
      <c r="G4" s="60"/>
      <c r="H4" s="73" t="s">
        <v>16</v>
      </c>
      <c r="I4" s="73"/>
      <c r="J4" s="60" t="s">
        <v>38</v>
      </c>
      <c r="K4" s="60"/>
      <c r="L4" s="60" t="s">
        <v>20</v>
      </c>
      <c r="M4" s="60"/>
      <c r="N4" s="60" t="s">
        <v>37</v>
      </c>
      <c r="O4" s="60"/>
      <c r="P4" s="60" t="s">
        <v>17</v>
      </c>
      <c r="Q4" s="60"/>
      <c r="R4" s="67" t="s">
        <v>19</v>
      </c>
      <c r="S4" s="67"/>
      <c r="T4" s="60" t="s">
        <v>18</v>
      </c>
      <c r="U4" s="60"/>
      <c r="V4" s="60" t="s">
        <v>40</v>
      </c>
      <c r="W4" s="60"/>
    </row>
    <row r="5" spans="1:23" s="27" customFormat="1" ht="66" customHeight="1">
      <c r="A5" s="28" t="s">
        <v>44</v>
      </c>
      <c r="B5" s="15" t="s">
        <v>22</v>
      </c>
      <c r="C5" s="16" t="s">
        <v>23</v>
      </c>
      <c r="D5" s="15" t="s">
        <v>22</v>
      </c>
      <c r="E5" s="16" t="s">
        <v>23</v>
      </c>
      <c r="F5" s="16" t="s">
        <v>22</v>
      </c>
      <c r="G5" s="16" t="s">
        <v>23</v>
      </c>
      <c r="H5" s="15" t="s">
        <v>22</v>
      </c>
      <c r="I5" s="16" t="s">
        <v>23</v>
      </c>
      <c r="J5" s="15" t="s">
        <v>22</v>
      </c>
      <c r="K5" s="16" t="s">
        <v>23</v>
      </c>
      <c r="L5" s="15" t="s">
        <v>22</v>
      </c>
      <c r="M5" s="16" t="s">
        <v>23</v>
      </c>
      <c r="N5" s="15" t="s">
        <v>22</v>
      </c>
      <c r="O5" s="16" t="s">
        <v>23</v>
      </c>
      <c r="P5" s="15" t="s">
        <v>22</v>
      </c>
      <c r="Q5" s="16" t="s">
        <v>23</v>
      </c>
      <c r="R5" s="15" t="s">
        <v>22</v>
      </c>
      <c r="S5" s="16" t="s">
        <v>23</v>
      </c>
      <c r="T5" s="15" t="s">
        <v>22</v>
      </c>
      <c r="U5" s="16" t="s">
        <v>23</v>
      </c>
      <c r="V5" s="15" t="s">
        <v>22</v>
      </c>
      <c r="W5" s="29" t="s">
        <v>23</v>
      </c>
    </row>
    <row r="6" spans="1:23" s="27" customFormat="1" ht="18" customHeight="1">
      <c r="A6" s="28" t="s">
        <v>24</v>
      </c>
      <c r="B6" s="86">
        <v>65710</v>
      </c>
      <c r="C6" s="87">
        <v>55068</v>
      </c>
      <c r="D6" s="88">
        <v>468204</v>
      </c>
      <c r="E6" s="89">
        <v>433828</v>
      </c>
      <c r="F6" s="86">
        <v>0</v>
      </c>
      <c r="G6" s="87">
        <v>0</v>
      </c>
      <c r="H6" s="86">
        <v>63619</v>
      </c>
      <c r="I6" s="86">
        <v>43200</v>
      </c>
      <c r="J6" s="86">
        <v>11221</v>
      </c>
      <c r="K6" s="87">
        <v>8845.84209</v>
      </c>
      <c r="L6" s="90">
        <v>897651</v>
      </c>
      <c r="M6" s="91">
        <v>915719</v>
      </c>
      <c r="N6" s="90">
        <v>1688807</v>
      </c>
      <c r="O6" s="90">
        <v>1313534.2224899998</v>
      </c>
      <c r="P6" s="90">
        <v>52173</v>
      </c>
      <c r="Q6" s="91">
        <v>37692</v>
      </c>
      <c r="R6" s="90">
        <v>0</v>
      </c>
      <c r="S6" s="91">
        <v>0</v>
      </c>
      <c r="T6" s="90">
        <v>85914</v>
      </c>
      <c r="U6" s="91">
        <v>46426.73499</v>
      </c>
      <c r="V6" s="86">
        <f>T6+R6+P6+N6+L6+J6+H6+F6+D6+B6</f>
        <v>3333299</v>
      </c>
      <c r="W6" s="87">
        <f>U6+S6+Q6+O6+M6+K6+I6+G6+E6+C6</f>
        <v>2854313.79957</v>
      </c>
    </row>
    <row r="7" spans="1:23" s="27" customFormat="1" ht="18" customHeight="1">
      <c r="A7" s="28" t="s">
        <v>25</v>
      </c>
      <c r="B7" s="92">
        <v>0</v>
      </c>
      <c r="C7" s="87"/>
      <c r="D7" s="88">
        <v>22272</v>
      </c>
      <c r="E7" s="89"/>
      <c r="F7" s="86">
        <v>0</v>
      </c>
      <c r="G7" s="87"/>
      <c r="H7" s="86">
        <v>0</v>
      </c>
      <c r="I7" s="86">
        <v>0</v>
      </c>
      <c r="J7" s="86">
        <v>0</v>
      </c>
      <c r="K7" s="87"/>
      <c r="L7" s="90"/>
      <c r="M7" s="91"/>
      <c r="N7" s="90">
        <v>652</v>
      </c>
      <c r="O7" s="90">
        <v>0</v>
      </c>
      <c r="P7" s="90">
        <v>332</v>
      </c>
      <c r="Q7" s="91"/>
      <c r="R7" s="90">
        <v>0</v>
      </c>
      <c r="S7" s="91"/>
      <c r="T7" s="90">
        <v>196</v>
      </c>
      <c r="U7" s="91"/>
      <c r="V7" s="86">
        <f aca="true" t="shared" si="0" ref="V7:V14">T7+R7+P7+N7+L7+J7+H7+F7+D7+B7</f>
        <v>23452</v>
      </c>
      <c r="W7" s="87"/>
    </row>
    <row r="8" spans="1:23" s="27" customFormat="1" ht="18" customHeight="1">
      <c r="A8" s="28" t="s">
        <v>26</v>
      </c>
      <c r="B8" s="86">
        <v>1742</v>
      </c>
      <c r="C8" s="86">
        <v>3064</v>
      </c>
      <c r="D8" s="88">
        <v>10454</v>
      </c>
      <c r="E8" s="93">
        <v>40342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90">
        <v>42780</v>
      </c>
      <c r="M8" s="90">
        <v>47710</v>
      </c>
      <c r="N8" s="90">
        <v>21388</v>
      </c>
      <c r="O8" s="90">
        <v>52146.03448999998</v>
      </c>
      <c r="P8" s="90">
        <v>0</v>
      </c>
      <c r="Q8" s="90">
        <v>0</v>
      </c>
      <c r="R8" s="90">
        <v>0</v>
      </c>
      <c r="S8" s="90">
        <v>0</v>
      </c>
      <c r="T8" s="90">
        <v>3219</v>
      </c>
      <c r="U8" s="90">
        <v>5756.727940000001</v>
      </c>
      <c r="V8" s="86">
        <f t="shared" si="0"/>
        <v>79583</v>
      </c>
      <c r="W8" s="86">
        <f>U8+S8+Q8+O8+M8+K8+I8+G8+E8+C8</f>
        <v>149018.76243</v>
      </c>
    </row>
    <row r="9" spans="1:23" s="27" customFormat="1" ht="18" customHeight="1">
      <c r="A9" s="28" t="s">
        <v>27</v>
      </c>
      <c r="B9" s="86">
        <v>11233</v>
      </c>
      <c r="C9" s="87">
        <v>7834</v>
      </c>
      <c r="D9" s="88">
        <v>37578</v>
      </c>
      <c r="E9" s="89">
        <v>26204</v>
      </c>
      <c r="F9" s="86">
        <v>0</v>
      </c>
      <c r="G9" s="87">
        <v>0</v>
      </c>
      <c r="H9" s="86">
        <v>12516</v>
      </c>
      <c r="I9" s="86">
        <v>8418</v>
      </c>
      <c r="J9" s="86">
        <f>+J10+J11+J12</f>
        <v>21895</v>
      </c>
      <c r="K9" s="86">
        <f>+K11+K12</f>
        <v>13064.171160000002</v>
      </c>
      <c r="L9" s="90">
        <v>87893</v>
      </c>
      <c r="M9" s="91">
        <v>42847</v>
      </c>
      <c r="N9" s="90">
        <f>SUM(N10:N12)</f>
        <v>179904</v>
      </c>
      <c r="O9" s="90">
        <f>SUM(O10:O12)</f>
        <v>135260.99805</v>
      </c>
      <c r="P9" s="90">
        <v>6014</v>
      </c>
      <c r="Q9" s="91">
        <v>4893</v>
      </c>
      <c r="R9" s="90">
        <v>220</v>
      </c>
      <c r="S9" s="91">
        <v>359</v>
      </c>
      <c r="T9" s="90">
        <v>13414</v>
      </c>
      <c r="U9" s="91">
        <v>15554.51515</v>
      </c>
      <c r="V9" s="86">
        <f t="shared" si="0"/>
        <v>370667</v>
      </c>
      <c r="W9" s="87">
        <f>U9+S9+Q9+O9+M9+K9+I9+G9+E9+C9</f>
        <v>254434.68435999998</v>
      </c>
    </row>
    <row r="10" spans="1:23" s="27" customFormat="1" ht="18" customHeight="1">
      <c r="A10" s="28" t="s">
        <v>28</v>
      </c>
      <c r="B10" s="86">
        <v>1365</v>
      </c>
      <c r="C10" s="87"/>
      <c r="D10" s="93">
        <v>0</v>
      </c>
      <c r="E10" s="89"/>
      <c r="F10" s="86">
        <v>0</v>
      </c>
      <c r="G10" s="87"/>
      <c r="H10" s="86">
        <v>0</v>
      </c>
      <c r="I10" s="86">
        <v>0</v>
      </c>
      <c r="J10" s="86">
        <v>0</v>
      </c>
      <c r="K10" s="86">
        <v>0</v>
      </c>
      <c r="L10" s="90">
        <v>13186</v>
      </c>
      <c r="M10" s="91"/>
      <c r="N10" s="90">
        <v>42991</v>
      </c>
      <c r="O10" s="90">
        <v>5021.795929999999</v>
      </c>
      <c r="P10" s="90">
        <v>940</v>
      </c>
      <c r="Q10" s="91"/>
      <c r="R10" s="90">
        <v>0</v>
      </c>
      <c r="S10" s="91"/>
      <c r="T10" s="90">
        <v>7541</v>
      </c>
      <c r="U10" s="91"/>
      <c r="V10" s="86">
        <f t="shared" si="0"/>
        <v>66023</v>
      </c>
      <c r="W10" s="87"/>
    </row>
    <row r="11" spans="1:23" s="27" customFormat="1" ht="18" customHeight="1">
      <c r="A11" s="28" t="s">
        <v>29</v>
      </c>
      <c r="B11" s="86">
        <v>8414</v>
      </c>
      <c r="C11" s="87"/>
      <c r="D11" s="88">
        <v>33288</v>
      </c>
      <c r="E11" s="89"/>
      <c r="F11" s="86">
        <v>0</v>
      </c>
      <c r="G11" s="87"/>
      <c r="H11" s="86">
        <f>+H9</f>
        <v>12516</v>
      </c>
      <c r="I11" s="86">
        <v>0</v>
      </c>
      <c r="J11" s="86">
        <f>1793+19797</f>
        <v>21590</v>
      </c>
      <c r="K11" s="86">
        <v>11507.391420000002</v>
      </c>
      <c r="L11" s="90">
        <v>65364</v>
      </c>
      <c r="M11" s="91"/>
      <c r="N11" s="90">
        <v>116427</v>
      </c>
      <c r="O11" s="90">
        <v>62753.98590999999</v>
      </c>
      <c r="P11" s="90">
        <v>3528</v>
      </c>
      <c r="Q11" s="91"/>
      <c r="R11" s="90">
        <v>0</v>
      </c>
      <c r="S11" s="91"/>
      <c r="T11" s="90">
        <v>5873</v>
      </c>
      <c r="U11" s="91"/>
      <c r="V11" s="86">
        <f t="shared" si="0"/>
        <v>267000</v>
      </c>
      <c r="W11" s="87"/>
    </row>
    <row r="12" spans="1:23" s="27" customFormat="1" ht="18" customHeight="1">
      <c r="A12" s="28" t="s">
        <v>26</v>
      </c>
      <c r="B12" s="86">
        <v>1454</v>
      </c>
      <c r="C12" s="86">
        <v>1430</v>
      </c>
      <c r="D12" s="88">
        <v>4290</v>
      </c>
      <c r="E12" s="93">
        <v>9405</v>
      </c>
      <c r="F12" s="86">
        <v>0</v>
      </c>
      <c r="G12" s="86">
        <v>0</v>
      </c>
      <c r="H12" s="86">
        <v>0</v>
      </c>
      <c r="I12" s="92">
        <v>0</v>
      </c>
      <c r="J12" s="86">
        <v>305</v>
      </c>
      <c r="K12" s="86">
        <v>1556.77974</v>
      </c>
      <c r="L12" s="90">
        <v>9343</v>
      </c>
      <c r="M12" s="94">
        <v>9404</v>
      </c>
      <c r="N12" s="90">
        <v>20486</v>
      </c>
      <c r="O12" s="90">
        <v>67485.21621</v>
      </c>
      <c r="P12" s="90">
        <v>1546</v>
      </c>
      <c r="Q12" s="90">
        <v>3090</v>
      </c>
      <c r="R12" s="90">
        <v>220</v>
      </c>
      <c r="S12" s="90">
        <v>359</v>
      </c>
      <c r="T12" s="90">
        <v>1243</v>
      </c>
      <c r="U12" s="90">
        <v>2550.2248599999994</v>
      </c>
      <c r="V12" s="86">
        <f t="shared" si="0"/>
        <v>38887</v>
      </c>
      <c r="W12" s="86">
        <f>U12+S12+Q12+O12+M12+K12+I12+G12+E12+C12</f>
        <v>95280.22081</v>
      </c>
    </row>
    <row r="13" spans="1:23" s="27" customFormat="1" ht="18" customHeight="1">
      <c r="A13" s="28" t="s">
        <v>30</v>
      </c>
      <c r="B13" s="92">
        <v>0</v>
      </c>
      <c r="C13" s="92"/>
      <c r="D13" s="93">
        <v>0</v>
      </c>
      <c r="E13" s="93"/>
      <c r="F13" s="86">
        <v>0</v>
      </c>
      <c r="G13" s="86">
        <v>0</v>
      </c>
      <c r="H13" s="86">
        <v>0</v>
      </c>
      <c r="I13" s="92">
        <v>0</v>
      </c>
      <c r="J13" s="86">
        <v>0</v>
      </c>
      <c r="K13" s="86">
        <v>0</v>
      </c>
      <c r="L13" s="94"/>
      <c r="M13" s="95"/>
      <c r="N13" s="96"/>
      <c r="O13" s="96"/>
      <c r="P13" s="90">
        <v>0</v>
      </c>
      <c r="Q13" s="90">
        <v>0</v>
      </c>
      <c r="R13" s="90">
        <v>0</v>
      </c>
      <c r="S13" s="90">
        <v>0</v>
      </c>
      <c r="T13" s="90"/>
      <c r="U13" s="90"/>
      <c r="V13" s="86">
        <f t="shared" si="0"/>
        <v>0</v>
      </c>
      <c r="W13" s="86">
        <f>U13+S13+Q13+O13+M13+K13+I13+G13+E13+C13</f>
        <v>0</v>
      </c>
    </row>
    <row r="14" spans="1:23" s="27" customFormat="1" ht="18" customHeight="1">
      <c r="A14" s="30" t="s">
        <v>32</v>
      </c>
      <c r="B14" s="97">
        <v>76943</v>
      </c>
      <c r="C14" s="97">
        <v>62902</v>
      </c>
      <c r="D14" s="98">
        <v>505782</v>
      </c>
      <c r="E14" s="93">
        <v>460032</v>
      </c>
      <c r="F14" s="97">
        <v>0</v>
      </c>
      <c r="G14" s="97">
        <v>0</v>
      </c>
      <c r="H14" s="86">
        <f>+H9+H6</f>
        <v>76135</v>
      </c>
      <c r="I14" s="86">
        <f>SUM(I6,I9)</f>
        <v>51618</v>
      </c>
      <c r="J14" s="86">
        <f>J6+J9</f>
        <v>33116</v>
      </c>
      <c r="K14" s="86">
        <f>K6+K9</f>
        <v>21910.013250000004</v>
      </c>
      <c r="L14" s="90">
        <f>L6+L9</f>
        <v>985544</v>
      </c>
      <c r="M14" s="90">
        <f>M6+M9</f>
        <v>958566</v>
      </c>
      <c r="N14" s="90">
        <f>+N6+N9</f>
        <v>1868711</v>
      </c>
      <c r="O14" s="90">
        <f>+O6+O9</f>
        <v>1448795.22054</v>
      </c>
      <c r="P14" s="90">
        <v>58187</v>
      </c>
      <c r="Q14" s="90">
        <v>42586</v>
      </c>
      <c r="R14" s="90">
        <v>220</v>
      </c>
      <c r="S14" s="90">
        <v>359</v>
      </c>
      <c r="T14" s="90">
        <v>99328</v>
      </c>
      <c r="U14" s="90">
        <v>61981.25014</v>
      </c>
      <c r="V14" s="97">
        <f t="shared" si="0"/>
        <v>3703966</v>
      </c>
      <c r="W14" s="97">
        <f>U14+S14+Q14+O14+M14+K14+I14+G14+E14+C14</f>
        <v>3108749.4839299996</v>
      </c>
    </row>
    <row r="15" spans="1:23" s="27" customFormat="1" ht="19.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s="27" customFormat="1" ht="42.75" customHeight="1">
      <c r="A16" s="11"/>
      <c r="B16" s="60" t="s">
        <v>21</v>
      </c>
      <c r="C16" s="60"/>
      <c r="D16" s="60" t="s">
        <v>41</v>
      </c>
      <c r="E16" s="60"/>
      <c r="F16" s="60" t="s">
        <v>15</v>
      </c>
      <c r="G16" s="60"/>
      <c r="H16" s="73" t="s">
        <v>16</v>
      </c>
      <c r="I16" s="73"/>
      <c r="J16" s="60" t="s">
        <v>38</v>
      </c>
      <c r="K16" s="60"/>
      <c r="L16" s="60" t="s">
        <v>20</v>
      </c>
      <c r="M16" s="60"/>
      <c r="N16" s="60" t="s">
        <v>48</v>
      </c>
      <c r="O16" s="60"/>
      <c r="P16" s="60" t="s">
        <v>17</v>
      </c>
      <c r="Q16" s="60"/>
      <c r="R16" s="67" t="s">
        <v>19</v>
      </c>
      <c r="S16" s="67"/>
      <c r="T16" s="60" t="s">
        <v>18</v>
      </c>
      <c r="U16" s="60"/>
      <c r="V16" s="60" t="s">
        <v>40</v>
      </c>
      <c r="W16" s="60"/>
    </row>
    <row r="17" spans="1:23" s="27" customFormat="1" ht="68.25" customHeight="1">
      <c r="A17" s="28" t="s">
        <v>45</v>
      </c>
      <c r="B17" s="16" t="s">
        <v>36</v>
      </c>
      <c r="C17" s="16" t="s">
        <v>23</v>
      </c>
      <c r="D17" s="29" t="s">
        <v>36</v>
      </c>
      <c r="E17" s="29" t="s">
        <v>23</v>
      </c>
      <c r="F17" s="16" t="s">
        <v>43</v>
      </c>
      <c r="G17" s="16" t="s">
        <v>23</v>
      </c>
      <c r="H17" s="16" t="s">
        <v>36</v>
      </c>
      <c r="I17" s="16" t="s">
        <v>23</v>
      </c>
      <c r="J17" s="29" t="s">
        <v>36</v>
      </c>
      <c r="K17" s="29" t="s">
        <v>23</v>
      </c>
      <c r="L17" s="29" t="s">
        <v>36</v>
      </c>
      <c r="M17" s="29" t="s">
        <v>23</v>
      </c>
      <c r="N17" s="16" t="s">
        <v>36</v>
      </c>
      <c r="O17" s="16" t="s">
        <v>23</v>
      </c>
      <c r="P17" s="16" t="s">
        <v>36</v>
      </c>
      <c r="Q17" s="16" t="s">
        <v>23</v>
      </c>
      <c r="R17" s="16" t="s">
        <v>36</v>
      </c>
      <c r="S17" s="16" t="s">
        <v>23</v>
      </c>
      <c r="T17" s="29" t="s">
        <v>36</v>
      </c>
      <c r="U17" s="29" t="s">
        <v>23</v>
      </c>
      <c r="V17" s="29" t="s">
        <v>36</v>
      </c>
      <c r="W17" s="29" t="s">
        <v>23</v>
      </c>
    </row>
    <row r="18" spans="1:23" s="27" customFormat="1" ht="20.25">
      <c r="A18" s="28" t="s">
        <v>33</v>
      </c>
      <c r="B18" s="83">
        <v>86</v>
      </c>
      <c r="C18" s="82">
        <v>43584</v>
      </c>
      <c r="D18" s="84">
        <v>855</v>
      </c>
      <c r="E18" s="84">
        <v>365722</v>
      </c>
      <c r="F18" s="82">
        <v>0</v>
      </c>
      <c r="G18" s="82">
        <v>0</v>
      </c>
      <c r="H18" s="82">
        <v>61</v>
      </c>
      <c r="I18" s="82">
        <v>33656</v>
      </c>
      <c r="J18" s="82">
        <v>19.518</v>
      </c>
      <c r="K18" s="82">
        <v>10016.68135</v>
      </c>
      <c r="L18" s="99">
        <v>1702</v>
      </c>
      <c r="M18" s="99">
        <v>674395</v>
      </c>
      <c r="N18" s="100">
        <v>2941.539</v>
      </c>
      <c r="O18" s="100">
        <v>1079171.5511299998</v>
      </c>
      <c r="P18" s="100">
        <v>80</v>
      </c>
      <c r="Q18" s="100">
        <v>34514</v>
      </c>
      <c r="R18" s="100">
        <v>0</v>
      </c>
      <c r="S18" s="100">
        <v>94</v>
      </c>
      <c r="T18" s="100">
        <v>85.417</v>
      </c>
      <c r="U18" s="100">
        <v>41252.91431</v>
      </c>
      <c r="V18" s="82">
        <f>T18+R18+P18+N18+L18+J18+H18+F18+D18+B18</f>
        <v>5830.474</v>
      </c>
      <c r="W18" s="82">
        <f aca="true" t="shared" si="1" ref="V18:W20">U18+S18+Q18+O18+M18+K18+I18+G18+E18+C18</f>
        <v>2282406.1467899997</v>
      </c>
    </row>
    <row r="19" spans="1:23" s="27" customFormat="1" ht="20.25">
      <c r="A19" s="28" t="s">
        <v>34</v>
      </c>
      <c r="B19" s="83">
        <v>0</v>
      </c>
      <c r="C19" s="83">
        <v>15</v>
      </c>
      <c r="D19" s="84">
        <v>2</v>
      </c>
      <c r="E19" s="84">
        <v>924</v>
      </c>
      <c r="F19" s="82">
        <v>0</v>
      </c>
      <c r="G19" s="82">
        <v>0</v>
      </c>
      <c r="H19" s="82">
        <v>0</v>
      </c>
      <c r="I19" s="82">
        <v>0</v>
      </c>
      <c r="J19" s="82">
        <v>0.002</v>
      </c>
      <c r="K19" s="82">
        <v>0.04</v>
      </c>
      <c r="L19" s="99">
        <v>2</v>
      </c>
      <c r="M19" s="99">
        <v>719</v>
      </c>
      <c r="N19" s="100">
        <v>17.691</v>
      </c>
      <c r="O19" s="100">
        <v>5506.893789999999</v>
      </c>
      <c r="P19" s="100">
        <v>0</v>
      </c>
      <c r="Q19" s="100">
        <v>0</v>
      </c>
      <c r="R19" s="100">
        <v>0</v>
      </c>
      <c r="S19" s="100">
        <v>0</v>
      </c>
      <c r="T19" s="100">
        <v>0.126</v>
      </c>
      <c r="U19" s="100">
        <v>417.829</v>
      </c>
      <c r="V19" s="82">
        <f t="shared" si="1"/>
        <v>21.819</v>
      </c>
      <c r="W19" s="82">
        <f t="shared" si="1"/>
        <v>7582.762789999999</v>
      </c>
    </row>
    <row r="20" spans="1:23" s="27" customFormat="1" ht="20.25">
      <c r="A20" s="28" t="s">
        <v>35</v>
      </c>
      <c r="B20" s="83">
        <v>224</v>
      </c>
      <c r="C20" s="82">
        <v>19303</v>
      </c>
      <c r="D20" s="84">
        <v>1385</v>
      </c>
      <c r="E20" s="84">
        <v>93386</v>
      </c>
      <c r="F20" s="82">
        <v>0</v>
      </c>
      <c r="G20" s="82">
        <v>0</v>
      </c>
      <c r="H20" s="82">
        <v>200</v>
      </c>
      <c r="I20" s="82">
        <v>17962</v>
      </c>
      <c r="J20" s="82">
        <v>125.817</v>
      </c>
      <c r="K20" s="82">
        <v>11893.2919</v>
      </c>
      <c r="L20" s="99">
        <v>4008</v>
      </c>
      <c r="M20" s="99">
        <v>283452</v>
      </c>
      <c r="N20" s="100">
        <v>5748.619</v>
      </c>
      <c r="O20" s="100">
        <v>364116.77561999985</v>
      </c>
      <c r="P20" s="100">
        <v>125</v>
      </c>
      <c r="Q20" s="100">
        <v>8072</v>
      </c>
      <c r="R20" s="100">
        <v>1</v>
      </c>
      <c r="S20" s="100">
        <v>265</v>
      </c>
      <c r="T20" s="100">
        <v>156.34</v>
      </c>
      <c r="U20" s="100">
        <v>20310.50683</v>
      </c>
      <c r="V20" s="82">
        <f>T20+R20+P20+N20+L20+J20+H20+F20+D20+B20</f>
        <v>11973.775999999998</v>
      </c>
      <c r="W20" s="82">
        <f t="shared" si="1"/>
        <v>818760.5743499998</v>
      </c>
    </row>
    <row r="21" spans="1:23" s="27" customFormat="1" ht="20.25">
      <c r="A21" s="30" t="s">
        <v>32</v>
      </c>
      <c r="B21" s="101">
        <f>SUM(B18:B20)</f>
        <v>310</v>
      </c>
      <c r="C21" s="85">
        <f>SUM(C18:C20)</f>
        <v>62902</v>
      </c>
      <c r="D21" s="84">
        <f>SUM(D18:D20)</f>
        <v>2242</v>
      </c>
      <c r="E21" s="84">
        <f>SUM(E18:E20)</f>
        <v>460032</v>
      </c>
      <c r="F21" s="85">
        <v>0</v>
      </c>
      <c r="G21" s="85">
        <v>0</v>
      </c>
      <c r="H21" s="82">
        <f>SUM(H18:H20)</f>
        <v>261</v>
      </c>
      <c r="I21" s="82">
        <f>SUM(I18:I20)</f>
        <v>51618</v>
      </c>
      <c r="J21" s="82">
        <f>SUM(J18:J20)</f>
        <v>145.337</v>
      </c>
      <c r="K21" s="82">
        <f>SUM(K18:K20)</f>
        <v>21910.013250000004</v>
      </c>
      <c r="L21" s="99">
        <f>+SUM(L18:L20)</f>
        <v>5712</v>
      </c>
      <c r="M21" s="99">
        <f>+SUM(M18:M20)</f>
        <v>958566</v>
      </c>
      <c r="N21" s="100">
        <f>SUM(N18:N20)</f>
        <v>8707.849</v>
      </c>
      <c r="O21" s="100">
        <f>SUM(O18:O20)</f>
        <v>1448795.2205399997</v>
      </c>
      <c r="P21" s="100">
        <v>204</v>
      </c>
      <c r="Q21" s="100">
        <v>42586</v>
      </c>
      <c r="R21" s="100">
        <v>1</v>
      </c>
      <c r="S21" s="100">
        <v>359</v>
      </c>
      <c r="T21" s="100">
        <v>241.883</v>
      </c>
      <c r="U21" s="100">
        <v>61981.25014</v>
      </c>
      <c r="V21" s="85">
        <f>T21+R21+P21+N21+L21+J21+H21+F21+D21+B21</f>
        <v>17825.069</v>
      </c>
      <c r="W21" s="85">
        <f>U21+S21+Q21+O21+M21+K21+I21+G21+E21+C21</f>
        <v>3108749.483929999</v>
      </c>
    </row>
    <row r="22" spans="2:21" ht="20.25">
      <c r="B22" s="14"/>
      <c r="C22" s="14"/>
      <c r="D22" s="14"/>
      <c r="E22" s="14"/>
      <c r="F22" s="14"/>
      <c r="G22" s="14"/>
      <c r="H22" s="22"/>
      <c r="I22" s="2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20.25">
      <c r="B23" s="14"/>
      <c r="C23" s="14"/>
      <c r="D23" s="14"/>
      <c r="E23" s="14"/>
      <c r="F23" s="14"/>
      <c r="G23" s="14"/>
      <c r="H23" s="22"/>
      <c r="I23" s="2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</sheetData>
  <sheetProtection/>
  <mergeCells count="41">
    <mergeCell ref="A3:S3"/>
    <mergeCell ref="P4:Q4"/>
    <mergeCell ref="R4:S4"/>
    <mergeCell ref="C6:C7"/>
    <mergeCell ref="K6:K7"/>
    <mergeCell ref="H4:I4"/>
    <mergeCell ref="L4:M4"/>
    <mergeCell ref="B4:C4"/>
    <mergeCell ref="N4:O4"/>
    <mergeCell ref="D4:E4"/>
    <mergeCell ref="F4:G4"/>
    <mergeCell ref="S6:S7"/>
    <mergeCell ref="E6:E7"/>
    <mergeCell ref="Q6:Q7"/>
    <mergeCell ref="G6:G7"/>
    <mergeCell ref="S9:S11"/>
    <mergeCell ref="V4:W4"/>
    <mergeCell ref="W6:W7"/>
    <mergeCell ref="J4:K4"/>
    <mergeCell ref="T4:U4"/>
    <mergeCell ref="M9:M11"/>
    <mergeCell ref="L16:M16"/>
    <mergeCell ref="U6:U7"/>
    <mergeCell ref="M6:M7"/>
    <mergeCell ref="N16:O16"/>
    <mergeCell ref="R16:S16"/>
    <mergeCell ref="P16:Q16"/>
    <mergeCell ref="U9:U11"/>
    <mergeCell ref="B16:C16"/>
    <mergeCell ref="J16:K16"/>
    <mergeCell ref="T16:U16"/>
    <mergeCell ref="H16:I16"/>
    <mergeCell ref="D16:E16"/>
    <mergeCell ref="F16:G16"/>
    <mergeCell ref="E9:E11"/>
    <mergeCell ref="G9:G11"/>
    <mergeCell ref="A15:W15"/>
    <mergeCell ref="C9:C11"/>
    <mergeCell ref="W9:W11"/>
    <mergeCell ref="V16:W16"/>
    <mergeCell ref="Q9:Q11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8" sqref="A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2013-01-25T09:39:20Z</cp:lastPrinted>
  <dcterms:created xsi:type="dcterms:W3CDTF">2006-01-23T08:29:20Z</dcterms:created>
  <dcterms:modified xsi:type="dcterms:W3CDTF">2013-04-19T10:42:08Z</dcterms:modified>
  <cp:category/>
  <cp:version/>
  <cp:contentType/>
  <cp:contentStatus/>
</cp:coreProperties>
</file>