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<sst xmlns="http://schemas.openxmlformats.org/spreadsheetml/2006/main" count="167" uniqueCount="50">
  <si>
    <t>Iš viso</t>
  </si>
  <si>
    <t>Kortelių skaičius ir apyvarta</t>
  </si>
  <si>
    <t>Iš anksto apmokėtos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</si>
  <si>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</si>
  <si>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</si>
  <si>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</si>
  <si>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</si>
  <si>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</si>
  <si>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</si>
  <si>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</si>
  <si>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</si>
  <si>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</si>
  <si>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debetinės su kredito limitu</t>
  </si>
  <si>
    <t>Iš jų verslo ("business")</t>
  </si>
  <si>
    <t>Kreditinės, iš viso</t>
  </si>
  <si>
    <t>Iš jų kitos kreditinės</t>
  </si>
  <si>
    <t>Iš jų kreditinės "installment"</t>
  </si>
  <si>
    <t>UAB Medicinos bankas</t>
  </si>
  <si>
    <t>Nordea Bank Finland Plc Lietuvos skyrius</t>
  </si>
  <si>
    <t>AB Šiaulių bankas</t>
  </si>
  <si>
    <t>AB Ūkio bankas</t>
  </si>
  <si>
    <t>AS UniCredit Bank Lietuvos skyrius</t>
  </si>
  <si>
    <t>AB SEB bankas</t>
  </si>
  <si>
    <t>Danske Bank A/S Lietuvos filialas</t>
  </si>
  <si>
    <t>Number</t>
  </si>
  <si>
    <t>Value of transactions, thou LTL</t>
  </si>
  <si>
    <t>Card type</t>
  </si>
  <si>
    <t>Debit cards total, thou</t>
  </si>
  <si>
    <t>o/w:debit cards with credit limit</t>
  </si>
  <si>
    <t>o/w: business cards</t>
  </si>
  <si>
    <t>Credit cards, Total</t>
  </si>
  <si>
    <t>o/w: installment cards</t>
  </si>
  <si>
    <t>o/w: other credit cards</t>
  </si>
  <si>
    <t>electronic money cards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</si>
  <si>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</si>
  <si>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</si>
  <si>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</si>
  <si>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</si>
  <si>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</si>
  <si>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</si>
  <si>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</si>
  <si>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"Swedbank", AB</t>
  </si>
  <si>
    <t>AB "Citadele" bankas</t>
  </si>
  <si>
    <t>Bankai</t>
  </si>
  <si>
    <t>Banks</t>
  </si>
  <si>
    <t>AB DNB bankas</t>
  </si>
  <si>
    <t xml:space="preserve">                                                                                                                                                                                                </t>
  </si>
  <si>
    <t>October,  2012 (number - end of period)</t>
  </si>
  <si>
    <t>2012 m. spalio mėn. pab.</t>
  </si>
  <si>
    <t xml:space="preserve">Volume of transactions, thou 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</si>
</sst>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/>
    </xf>
    <xf numFmtId="3" fontId="7" fillId="33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7" fillId="34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 wrapText="1"/>
    </xf>
    <xf numFmtId="3" fontId="9" fillId="33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/>
    </xf>
    <xf numFmtId="3" fontId="7" fillId="34" borderId="10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left"/>
    </xf>
    <xf numFmtId="3" fontId="7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8" fillId="0" borderId="10" xfId="57" applyNumberFormat="1" applyFont="1" applyFill="1" applyBorder="1" applyAlignment="1">
      <alignment/>
      <protection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9" fillId="0" borderId="10" xfId="57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0" xfId="57" applyNumberFormat="1" applyFont="1" applyFill="1" applyBorder="1" applyAlignment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3" fontId="8" fillId="0" borderId="10" xfId="42" applyNumberFormat="1" applyFont="1" applyFill="1" applyBorder="1" applyAlignment="1">
      <alignment vertical="center"/>
    </xf>
    <xf numFmtId="3" fontId="8" fillId="0" borderId="11" xfId="42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60" applyNumberFormat="1" applyFont="1" applyFill="1" applyBorder="1" applyAlignment="1">
      <alignment vertical="center"/>
      <protection/>
    </xf>
    <xf numFmtId="3" fontId="9" fillId="0" borderId="10" xfId="0" applyNumberFormat="1" applyFont="1" applyFill="1" applyBorder="1" applyAlignment="1">
      <alignment vertical="center"/>
    </xf>
    <xf numFmtId="3" fontId="9" fillId="0" borderId="10" xfId="57" applyNumberFormat="1" applyFont="1" applyFill="1" applyBorder="1" applyAlignment="1">
      <alignment vertical="center"/>
      <protection/>
    </xf>
    <xf numFmtId="3" fontId="9" fillId="33" borderId="10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vertical="center"/>
    </xf>
    <xf numFmtId="3" fontId="9" fillId="0" borderId="11" xfId="42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8" fillId="0" borderId="10" xfId="57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57" applyNumberFormat="1" applyFont="1" applyFill="1" applyBorder="1" applyAlignment="1">
      <alignment vertical="center"/>
      <protection/>
    </xf>
    <xf numFmtId="3" fontId="9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/>
    </xf>
    <xf numFmtId="3" fontId="8" fillId="0" borderId="10" xfId="57" applyNumberFormat="1" applyFont="1" applyFill="1" applyBorder="1" applyAlignment="1">
      <alignment/>
      <protection/>
    </xf>
    <xf numFmtId="3" fontId="8" fillId="33" borderId="10" xfId="0" applyNumberFormat="1" applyFont="1" applyFill="1" applyBorder="1" applyAlignment="1">
      <alignment/>
    </xf>
    <xf numFmtId="3" fontId="8" fillId="0" borderId="10" xfId="42" applyNumberFormat="1" applyFont="1" applyFill="1" applyBorder="1" applyAlignment="1">
      <alignment/>
    </xf>
    <xf numFmtId="3" fontId="8" fillId="0" borderId="10" xfId="60" applyNumberFormat="1" applyFont="1" applyFill="1" applyBorder="1" applyAlignment="1">
      <alignment/>
      <protection/>
    </xf>
    <xf numFmtId="3" fontId="9" fillId="0" borderId="10" xfId="0" applyNumberFormat="1" applyFont="1" applyFill="1" applyBorder="1" applyAlignment="1">
      <alignment/>
    </xf>
    <xf numFmtId="3" fontId="9" fillId="0" borderId="10" xfId="57" applyNumberFormat="1" applyFont="1" applyFill="1" applyBorder="1" applyAlignment="1">
      <alignment/>
      <protection/>
    </xf>
    <xf numFmtId="3" fontId="9" fillId="33" borderId="10" xfId="0" applyNumberFormat="1" applyFont="1" applyFill="1" applyBorder="1" applyAlignment="1">
      <alignment/>
    </xf>
    <xf numFmtId="3" fontId="9" fillId="0" borderId="10" xfId="42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3" xfId="57" applyNumberFormat="1" applyFont="1" applyFill="1" applyBorder="1" applyAlignment="1">
      <alignment/>
      <protection/>
    </xf>
    <xf numFmtId="3" fontId="8" fillId="0" borderId="14" xfId="57" applyNumberFormat="1" applyFont="1" applyFill="1" applyBorder="1" applyAlignment="1">
      <alignment/>
      <protection/>
    </xf>
    <xf numFmtId="3" fontId="8" fillId="0" borderId="15" xfId="57" applyNumberFormat="1" applyFont="1" applyFill="1" applyBorder="1" applyAlignment="1">
      <alignment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 shrinkToFit="1"/>
    </xf>
    <xf numFmtId="3" fontId="6" fillId="0" borderId="1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/>
    </xf>
    <xf numFmtId="3" fontId="8" fillId="0" borderId="10" xfId="57" applyNumberFormat="1" applyFont="1" applyFill="1" applyBorder="1" applyAlignment="1">
      <alignment vertical="center"/>
      <protection/>
    </xf>
    <xf numFmtId="3" fontId="8" fillId="33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aprastas_Forma E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24" sqref="A24"/>
    </sheetView>
  </sheetViews>
  <sheetFormatPr defaultColWidth="26.140625" defaultRowHeight="12.75"/>
  <cols>
    <col min="1" max="1" width="46.57421875" style="6" customWidth="1"/>
    <col min="2" max="8" width="26.140625" style="6" customWidth="1"/>
    <col min="9" max="9" width="27.7109375" style="6" customWidth="1"/>
    <col min="10" max="10" width="27.421875" style="6" customWidth="1"/>
    <col min="11" max="33" width="26.140625" style="6" customWidth="1"/>
    <col min="34" max="16384" width="26.140625" style="2" customWidth="1"/>
  </cols>
  <sheetData>
    <row r="1" spans="1:25" ht="20.25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Y1" s="6" t="s">
        <v>46</v>
      </c>
    </row>
    <row r="2" spans="1:21" ht="20.25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19" ht="10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3" ht="42.75" customHeight="1">
      <c r="A4" s="8"/>
      <c r="B4" s="95" t="s">
        <v>23</v>
      </c>
      <c r="C4" s="95"/>
      <c r="D4" s="95" t="s">
        <v>45</v>
      </c>
      <c r="E4" s="95"/>
      <c r="F4" s="95" t="s">
        <v>17</v>
      </c>
      <c r="G4" s="95"/>
      <c r="H4" s="102" t="s">
        <v>18</v>
      </c>
      <c r="I4" s="102"/>
      <c r="J4" s="95" t="s">
        <v>42</v>
      </c>
      <c r="K4" s="95"/>
      <c r="L4" s="95" t="s">
        <v>22</v>
      </c>
      <c r="M4" s="101"/>
      <c r="N4" s="95" t="s">
        <v>41</v>
      </c>
      <c r="O4" s="95"/>
      <c r="P4" s="104" t="s">
        <v>19</v>
      </c>
      <c r="Q4" s="95"/>
      <c r="R4" s="108" t="s">
        <v>21</v>
      </c>
      <c r="S4" s="108"/>
      <c r="T4" s="95" t="s">
        <v>20</v>
      </c>
      <c r="U4" s="95"/>
      <c r="V4" s="95" t="s">
        <v>43</v>
      </c>
      <c r="W4" s="95"/>
    </row>
    <row r="5" spans="1:23" ht="20.25">
      <c r="A5" s="37" t="s">
        <v>10</v>
      </c>
      <c r="B5" s="19" t="s">
        <v>9</v>
      </c>
      <c r="C5" s="20" t="s">
        <v>4</v>
      </c>
      <c r="D5" s="19" t="s">
        <v>9</v>
      </c>
      <c r="E5" s="20" t="s">
        <v>4</v>
      </c>
      <c r="F5" s="19" t="s">
        <v>9</v>
      </c>
      <c r="G5" s="20" t="s">
        <v>4</v>
      </c>
      <c r="H5" s="19" t="s">
        <v>9</v>
      </c>
      <c r="I5" s="20" t="s">
        <v>4</v>
      </c>
      <c r="J5" s="19" t="s">
        <v>9</v>
      </c>
      <c r="K5" s="20" t="s">
        <v>4</v>
      </c>
      <c r="L5" s="19" t="s">
        <v>9</v>
      </c>
      <c r="M5" s="30" t="s">
        <v>4</v>
      </c>
      <c r="N5" s="19" t="s">
        <v>9</v>
      </c>
      <c r="O5" s="20" t="s">
        <v>4</v>
      </c>
      <c r="P5" s="31" t="s">
        <v>9</v>
      </c>
      <c r="Q5" s="20" t="s">
        <v>4</v>
      </c>
      <c r="R5" s="19" t="s">
        <v>9</v>
      </c>
      <c r="S5" s="20" t="s">
        <v>4</v>
      </c>
      <c r="T5" s="19" t="s">
        <v>9</v>
      </c>
      <c r="U5" s="20" t="s">
        <v>4</v>
      </c>
      <c r="V5" s="19" t="s">
        <v>9</v>
      </c>
      <c r="W5" s="20" t="s">
        <v>4</v>
      </c>
    </row>
    <row r="6" spans="1:33" s="5" customFormat="1" ht="18" customHeight="1">
      <c r="A6" s="38" t="s">
        <v>11</v>
      </c>
      <c r="B6" s="46">
        <v>65790</v>
      </c>
      <c r="C6" s="92">
        <v>54547</v>
      </c>
      <c r="D6" s="49">
        <v>470130</v>
      </c>
      <c r="E6" s="98">
        <v>393426</v>
      </c>
      <c r="F6" s="46">
        <v>0</v>
      </c>
      <c r="G6" s="91">
        <v>0</v>
      </c>
      <c r="H6" s="50">
        <v>69994</v>
      </c>
      <c r="I6" s="50">
        <v>43973</v>
      </c>
      <c r="J6" s="50">
        <v>11013</v>
      </c>
      <c r="K6" s="96">
        <v>9402.82918</v>
      </c>
      <c r="L6" s="50">
        <v>899729</v>
      </c>
      <c r="M6" s="90">
        <v>840692</v>
      </c>
      <c r="N6" s="50">
        <v>1686035</v>
      </c>
      <c r="O6" s="50">
        <v>1256453.86924</v>
      </c>
      <c r="P6" s="56">
        <v>51665</v>
      </c>
      <c r="Q6" s="96">
        <v>33981</v>
      </c>
      <c r="R6" s="50">
        <v>0</v>
      </c>
      <c r="S6" s="103">
        <v>0</v>
      </c>
      <c r="T6" s="50">
        <v>84256</v>
      </c>
      <c r="U6" s="96">
        <v>45826.73242</v>
      </c>
      <c r="V6" s="46">
        <f>T6+R6+P6+N6+L6+J6+H6+F6+D6+B6</f>
        <v>3338612</v>
      </c>
      <c r="W6" s="91">
        <f>U6+S6+Q6+O6+M6+K6+I6+G6+E6+C6</f>
        <v>2678302.43084</v>
      </c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5" customFormat="1" ht="18" customHeight="1">
      <c r="A7" s="38" t="s">
        <v>12</v>
      </c>
      <c r="B7" s="47">
        <v>0</v>
      </c>
      <c r="C7" s="94"/>
      <c r="D7" s="49">
        <v>22682</v>
      </c>
      <c r="E7" s="100"/>
      <c r="F7" s="46">
        <v>0</v>
      </c>
      <c r="G7" s="91"/>
      <c r="H7" s="50">
        <v>0</v>
      </c>
      <c r="I7" s="50">
        <v>0</v>
      </c>
      <c r="J7" s="50">
        <v>0</v>
      </c>
      <c r="K7" s="97"/>
      <c r="L7" s="50">
        <v>0</v>
      </c>
      <c r="M7" s="90"/>
      <c r="N7" s="50">
        <v>667</v>
      </c>
      <c r="O7" s="50">
        <v>0</v>
      </c>
      <c r="P7" s="56">
        <v>338</v>
      </c>
      <c r="Q7" s="97"/>
      <c r="R7" s="50">
        <v>0</v>
      </c>
      <c r="S7" s="103"/>
      <c r="T7" s="50">
        <v>208</v>
      </c>
      <c r="U7" s="97"/>
      <c r="V7" s="46">
        <f aca="true" t="shared" si="0" ref="V7:V14">T7+R7+P7+N7+L7+J7+H7+F7+D7+B7</f>
        <v>23895</v>
      </c>
      <c r="W7" s="91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5" customFormat="1" ht="18" customHeight="1">
      <c r="A8" s="38" t="s">
        <v>13</v>
      </c>
      <c r="B8" s="46">
        <v>1564</v>
      </c>
      <c r="C8" s="46">
        <v>3431</v>
      </c>
      <c r="D8" s="49">
        <v>10073</v>
      </c>
      <c r="E8" s="49">
        <v>39772</v>
      </c>
      <c r="F8" s="46">
        <v>0</v>
      </c>
      <c r="G8" s="46">
        <v>0</v>
      </c>
      <c r="H8" s="50">
        <v>0</v>
      </c>
      <c r="I8" s="50">
        <v>0</v>
      </c>
      <c r="J8" s="50">
        <v>0</v>
      </c>
      <c r="K8" s="50">
        <v>0</v>
      </c>
      <c r="L8" s="50">
        <v>42351</v>
      </c>
      <c r="M8" s="54">
        <v>44320</v>
      </c>
      <c r="N8" s="50">
        <v>21349</v>
      </c>
      <c r="O8" s="50">
        <v>52455.25200999999</v>
      </c>
      <c r="P8" s="56">
        <v>0</v>
      </c>
      <c r="Q8" s="50">
        <v>0</v>
      </c>
      <c r="R8" s="50">
        <v>0</v>
      </c>
      <c r="S8" s="50">
        <v>0</v>
      </c>
      <c r="T8" s="50">
        <v>3016</v>
      </c>
      <c r="U8" s="50">
        <v>6095.85616</v>
      </c>
      <c r="V8" s="46">
        <f t="shared" si="0"/>
        <v>78353</v>
      </c>
      <c r="W8" s="46">
        <f>U8+S8+Q8+O8+M8+K8+I8+G8+E8+C8</f>
        <v>146074.10817</v>
      </c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5" customFormat="1" ht="18" customHeight="1">
      <c r="A9" s="38" t="s">
        <v>14</v>
      </c>
      <c r="B9" s="46">
        <v>11374</v>
      </c>
      <c r="C9" s="92">
        <v>9384</v>
      </c>
      <c r="D9" s="49">
        <v>36128</v>
      </c>
      <c r="E9" s="98">
        <v>27246</v>
      </c>
      <c r="F9" s="46">
        <v>0</v>
      </c>
      <c r="G9" s="91">
        <v>0</v>
      </c>
      <c r="H9" s="50">
        <v>12932</v>
      </c>
      <c r="I9" s="50">
        <v>9514</v>
      </c>
      <c r="J9" s="50">
        <f>+J10+J11+J12</f>
        <v>21028</v>
      </c>
      <c r="K9" s="50">
        <f>+K11+K12</f>
        <v>12369.01</v>
      </c>
      <c r="L9" s="50">
        <v>90018</v>
      </c>
      <c r="M9" s="90">
        <v>48128</v>
      </c>
      <c r="N9" s="50">
        <f>SUM(N10:N12)</f>
        <v>179252</v>
      </c>
      <c r="O9" s="50">
        <f>SUM(O10:O12)</f>
        <v>143038.79265000002</v>
      </c>
      <c r="P9" s="56">
        <v>6002</v>
      </c>
      <c r="Q9" s="96">
        <v>4942</v>
      </c>
      <c r="R9" s="50">
        <v>215</v>
      </c>
      <c r="S9" s="103">
        <v>0</v>
      </c>
      <c r="T9" s="50">
        <v>14547</v>
      </c>
      <c r="U9" s="96">
        <v>16528.55</v>
      </c>
      <c r="V9" s="46">
        <f t="shared" si="0"/>
        <v>371496</v>
      </c>
      <c r="W9" s="91">
        <f>U9+S9+Q9+O9+M9+K9+I9+G9+E9+C9</f>
        <v>271150.35265</v>
      </c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5" customFormat="1" ht="18" customHeight="1">
      <c r="A10" s="38" t="s">
        <v>16</v>
      </c>
      <c r="B10" s="46">
        <v>1412</v>
      </c>
      <c r="C10" s="93"/>
      <c r="D10" s="49">
        <v>0</v>
      </c>
      <c r="E10" s="99"/>
      <c r="F10" s="46">
        <v>0</v>
      </c>
      <c r="G10" s="91"/>
      <c r="H10" s="50">
        <v>0</v>
      </c>
      <c r="I10" s="50">
        <v>0</v>
      </c>
      <c r="J10" s="50">
        <v>0</v>
      </c>
      <c r="K10" s="50">
        <v>0</v>
      </c>
      <c r="L10" s="50">
        <v>14020</v>
      </c>
      <c r="M10" s="90"/>
      <c r="N10" s="50">
        <v>43726</v>
      </c>
      <c r="O10" s="50">
        <v>5833.100899999998</v>
      </c>
      <c r="P10" s="56">
        <v>998</v>
      </c>
      <c r="Q10" s="110"/>
      <c r="R10" s="50">
        <v>0</v>
      </c>
      <c r="S10" s="103"/>
      <c r="T10" s="50">
        <v>7846</v>
      </c>
      <c r="U10" s="110"/>
      <c r="V10" s="46">
        <f t="shared" si="0"/>
        <v>68002</v>
      </c>
      <c r="W10" s="91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5" customFormat="1" ht="18" customHeight="1">
      <c r="A11" s="38" t="s">
        <v>15</v>
      </c>
      <c r="B11" s="46">
        <v>8231</v>
      </c>
      <c r="C11" s="94"/>
      <c r="D11" s="49">
        <v>32018</v>
      </c>
      <c r="E11" s="100"/>
      <c r="F11" s="46">
        <v>0</v>
      </c>
      <c r="G11" s="91"/>
      <c r="H11" s="50">
        <f>+H9</f>
        <v>12932</v>
      </c>
      <c r="I11" s="50">
        <v>0</v>
      </c>
      <c r="J11" s="50">
        <f>1927+18806</f>
        <v>20733</v>
      </c>
      <c r="K11" s="51">
        <v>10402</v>
      </c>
      <c r="L11" s="50">
        <v>66497</v>
      </c>
      <c r="M11" s="90"/>
      <c r="N11" s="50">
        <v>115491</v>
      </c>
      <c r="O11" s="50">
        <v>67389.92538000002</v>
      </c>
      <c r="P11" s="56">
        <v>3485</v>
      </c>
      <c r="Q11" s="97"/>
      <c r="R11" s="50">
        <v>0</v>
      </c>
      <c r="S11" s="103"/>
      <c r="T11" s="50">
        <v>6701</v>
      </c>
      <c r="U11" s="97"/>
      <c r="V11" s="46">
        <f t="shared" si="0"/>
        <v>266088</v>
      </c>
      <c r="W11" s="91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5" customFormat="1" ht="18" customHeight="1">
      <c r="A12" s="38" t="s">
        <v>13</v>
      </c>
      <c r="B12" s="46">
        <v>1731</v>
      </c>
      <c r="C12" s="46">
        <v>2103</v>
      </c>
      <c r="D12" s="49">
        <v>4110</v>
      </c>
      <c r="E12" s="49">
        <v>11008</v>
      </c>
      <c r="F12" s="46">
        <v>0</v>
      </c>
      <c r="G12" s="46">
        <v>0</v>
      </c>
      <c r="H12" s="50">
        <v>0</v>
      </c>
      <c r="I12" s="50">
        <v>0</v>
      </c>
      <c r="J12" s="50">
        <v>295</v>
      </c>
      <c r="K12" s="50">
        <v>1967.01</v>
      </c>
      <c r="L12" s="50">
        <v>9501</v>
      </c>
      <c r="M12" s="54">
        <v>12571</v>
      </c>
      <c r="N12" s="50">
        <v>20035</v>
      </c>
      <c r="O12" s="50">
        <v>69815.76637</v>
      </c>
      <c r="P12" s="56">
        <v>1519</v>
      </c>
      <c r="Q12" s="50">
        <v>3051</v>
      </c>
      <c r="R12" s="50">
        <v>215</v>
      </c>
      <c r="S12" s="50">
        <v>504</v>
      </c>
      <c r="T12" s="50">
        <v>1247</v>
      </c>
      <c r="U12" s="50">
        <v>3182.608</v>
      </c>
      <c r="V12" s="46">
        <f t="shared" si="0"/>
        <v>38653</v>
      </c>
      <c r="W12" s="46">
        <f>U12+S12+Q12+O12+M12+K12+I12+G12+E12+C12</f>
        <v>104202.38437</v>
      </c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5" customFormat="1" ht="18" customHeight="1">
      <c r="A13" s="38" t="s">
        <v>2</v>
      </c>
      <c r="B13" s="47">
        <v>0</v>
      </c>
      <c r="C13" s="46">
        <v>0</v>
      </c>
      <c r="D13" s="49">
        <v>0</v>
      </c>
      <c r="E13" s="49">
        <v>0</v>
      </c>
      <c r="F13" s="46">
        <v>0</v>
      </c>
      <c r="G13" s="46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4">
        <v>0</v>
      </c>
      <c r="N13" s="50">
        <v>0</v>
      </c>
      <c r="O13" s="50">
        <v>0</v>
      </c>
      <c r="P13" s="56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46">
        <f t="shared" si="0"/>
        <v>0</v>
      </c>
      <c r="W13" s="46">
        <f>U13+S13+Q13+O13+M13+K13+I13+G13+E13+C13</f>
        <v>0</v>
      </c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5" customFormat="1" ht="18" customHeight="1">
      <c r="A14" s="39" t="s">
        <v>0</v>
      </c>
      <c r="B14" s="48">
        <v>77164</v>
      </c>
      <c r="C14" s="48">
        <f>C6+C9</f>
        <v>63931</v>
      </c>
      <c r="D14" s="52">
        <v>506258</v>
      </c>
      <c r="E14" s="52">
        <v>420492</v>
      </c>
      <c r="F14" s="48">
        <v>0</v>
      </c>
      <c r="G14" s="48">
        <v>0</v>
      </c>
      <c r="H14" s="53">
        <f>+H9+H6</f>
        <v>82926</v>
      </c>
      <c r="I14" s="53">
        <f>SUM(I6,I9)</f>
        <v>53487</v>
      </c>
      <c r="J14" s="53">
        <f>J6+J9</f>
        <v>32041</v>
      </c>
      <c r="K14" s="53">
        <f>K6+K9</f>
        <v>21771.839180000003</v>
      </c>
      <c r="L14" s="53">
        <f>L6+L9</f>
        <v>989747</v>
      </c>
      <c r="M14" s="55">
        <f>M6+M9</f>
        <v>888820</v>
      </c>
      <c r="N14" s="53">
        <f>+N6+N9</f>
        <v>1865287</v>
      </c>
      <c r="O14" s="53">
        <f>+O6+O9</f>
        <v>1399492.6618899999</v>
      </c>
      <c r="P14" s="57">
        <v>57667</v>
      </c>
      <c r="Q14" s="53">
        <v>38923</v>
      </c>
      <c r="R14" s="53">
        <v>215</v>
      </c>
      <c r="S14" s="53">
        <v>504</v>
      </c>
      <c r="T14" s="53">
        <v>98803</v>
      </c>
      <c r="U14" s="53">
        <v>62355.28242</v>
      </c>
      <c r="V14" s="48">
        <f t="shared" si="0"/>
        <v>3710108</v>
      </c>
      <c r="W14" s="48">
        <f>U14+S14+Q14+O14+M14+K14+I14+G14+E14+C14</f>
        <v>2949776.7834900003</v>
      </c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3" customFormat="1" ht="19.5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42"/>
      <c r="O15" s="42"/>
      <c r="P15" s="13"/>
      <c r="Q15" s="13"/>
      <c r="R15" s="11"/>
      <c r="S15" s="11"/>
      <c r="T15" s="11"/>
      <c r="U15" s="11"/>
      <c r="V15" s="11"/>
      <c r="W15" s="11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4" customFormat="1" ht="42.75" customHeight="1">
      <c r="A16" s="15"/>
      <c r="B16" s="87" t="s">
        <v>23</v>
      </c>
      <c r="C16" s="87"/>
      <c r="D16" s="95" t="s">
        <v>45</v>
      </c>
      <c r="E16" s="95"/>
      <c r="F16" s="87" t="s">
        <v>17</v>
      </c>
      <c r="G16" s="87"/>
      <c r="H16" s="89" t="s">
        <v>18</v>
      </c>
      <c r="I16" s="89"/>
      <c r="J16" s="87" t="s">
        <v>42</v>
      </c>
      <c r="K16" s="87"/>
      <c r="L16" s="87" t="s">
        <v>22</v>
      </c>
      <c r="M16" s="88"/>
      <c r="N16" s="87" t="s">
        <v>41</v>
      </c>
      <c r="O16" s="87"/>
      <c r="P16" s="109" t="s">
        <v>19</v>
      </c>
      <c r="Q16" s="87"/>
      <c r="R16" s="105" t="s">
        <v>21</v>
      </c>
      <c r="S16" s="105"/>
      <c r="T16" s="87" t="s">
        <v>20</v>
      </c>
      <c r="U16" s="87"/>
      <c r="V16" s="87" t="s">
        <v>43</v>
      </c>
      <c r="W16" s="87"/>
      <c r="X16" s="14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4" customFormat="1" ht="40.5">
      <c r="A17" s="40" t="s">
        <v>8</v>
      </c>
      <c r="B17" s="20" t="s">
        <v>3</v>
      </c>
      <c r="C17" s="20" t="s">
        <v>4</v>
      </c>
      <c r="D17" s="20" t="s">
        <v>3</v>
      </c>
      <c r="E17" s="20" t="s">
        <v>4</v>
      </c>
      <c r="F17" s="20" t="s">
        <v>3</v>
      </c>
      <c r="G17" s="20" t="s">
        <v>4</v>
      </c>
      <c r="H17" s="20" t="s">
        <v>3</v>
      </c>
      <c r="I17" s="20" t="s">
        <v>4</v>
      </c>
      <c r="J17" s="20" t="s">
        <v>3</v>
      </c>
      <c r="K17" s="20" t="s">
        <v>4</v>
      </c>
      <c r="L17" s="20" t="s">
        <v>3</v>
      </c>
      <c r="M17" s="30" t="s">
        <v>4</v>
      </c>
      <c r="N17" s="20" t="s">
        <v>3</v>
      </c>
      <c r="O17" s="20" t="s">
        <v>4</v>
      </c>
      <c r="P17" s="32" t="s">
        <v>3</v>
      </c>
      <c r="Q17" s="20" t="s">
        <v>4</v>
      </c>
      <c r="R17" s="20" t="s">
        <v>3</v>
      </c>
      <c r="S17" s="20" t="s">
        <v>4</v>
      </c>
      <c r="T17" s="20" t="s">
        <v>3</v>
      </c>
      <c r="U17" s="20" t="s">
        <v>4</v>
      </c>
      <c r="V17" s="20" t="s">
        <v>3</v>
      </c>
      <c r="W17" s="20" t="s">
        <v>4</v>
      </c>
      <c r="X17" s="14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4" customFormat="1" ht="20.25">
      <c r="A18" s="40" t="s">
        <v>5</v>
      </c>
      <c r="B18" s="58">
        <v>90</v>
      </c>
      <c r="C18" s="58">
        <v>44416</v>
      </c>
      <c r="D18" s="59">
        <v>822</v>
      </c>
      <c r="E18" s="59">
        <v>340101</v>
      </c>
      <c r="F18" s="60">
        <v>0</v>
      </c>
      <c r="G18" s="60">
        <v>0</v>
      </c>
      <c r="H18" s="58">
        <v>65</v>
      </c>
      <c r="I18" s="58">
        <v>35542</v>
      </c>
      <c r="J18" s="58">
        <v>21.217</v>
      </c>
      <c r="K18" s="58">
        <v>10688.40748</v>
      </c>
      <c r="L18" s="61">
        <v>1688</v>
      </c>
      <c r="M18" s="62">
        <v>634098</v>
      </c>
      <c r="N18" s="58">
        <v>3001.92</v>
      </c>
      <c r="O18" s="58">
        <v>1057919.1542799997</v>
      </c>
      <c r="P18" s="63">
        <v>76</v>
      </c>
      <c r="Q18" s="58">
        <v>31590</v>
      </c>
      <c r="R18" s="58">
        <v>0</v>
      </c>
      <c r="S18" s="58">
        <v>151</v>
      </c>
      <c r="T18" s="58">
        <v>89.436</v>
      </c>
      <c r="U18" s="58">
        <v>41370.513</v>
      </c>
      <c r="V18" s="60">
        <f>T18+R18+P18+N18+L18+J18+H18+F18+D18+B18</f>
        <v>5853.572999999999</v>
      </c>
      <c r="W18" s="60">
        <f aca="true" t="shared" si="1" ref="V18:W20">U18+S18+Q18+O18+M18+K18+I18+G18+E18+C18</f>
        <v>2195876.0747599998</v>
      </c>
      <c r="X18" s="17"/>
      <c r="Y18" s="18"/>
      <c r="Z18" s="16"/>
      <c r="AA18" s="16"/>
      <c r="AB18" s="16"/>
      <c r="AC18" s="16"/>
      <c r="AD18" s="16"/>
      <c r="AE18" s="16"/>
      <c r="AF18" s="16"/>
      <c r="AG18" s="16"/>
    </row>
    <row r="19" spans="1:33" s="4" customFormat="1" ht="20.25">
      <c r="A19" s="40" t="s">
        <v>6</v>
      </c>
      <c r="B19" s="58">
        <v>0</v>
      </c>
      <c r="C19" s="58">
        <v>48</v>
      </c>
      <c r="D19" s="59">
        <v>2</v>
      </c>
      <c r="E19" s="59">
        <v>903</v>
      </c>
      <c r="F19" s="60">
        <v>0</v>
      </c>
      <c r="G19" s="60">
        <v>0</v>
      </c>
      <c r="H19" s="58">
        <v>0</v>
      </c>
      <c r="I19" s="58">
        <v>0</v>
      </c>
      <c r="J19" s="64">
        <v>0</v>
      </c>
      <c r="K19" s="64">
        <v>0</v>
      </c>
      <c r="L19" s="61">
        <v>2</v>
      </c>
      <c r="M19" s="62">
        <v>897</v>
      </c>
      <c r="N19" s="58">
        <v>17.135</v>
      </c>
      <c r="O19" s="58">
        <v>5311.548350000001</v>
      </c>
      <c r="P19" s="63">
        <v>0</v>
      </c>
      <c r="Q19" s="58">
        <v>0</v>
      </c>
      <c r="R19" s="58">
        <v>0</v>
      </c>
      <c r="S19" s="58">
        <v>0</v>
      </c>
      <c r="T19" s="58">
        <v>0.104</v>
      </c>
      <c r="U19" s="58">
        <v>223.352</v>
      </c>
      <c r="V19" s="60">
        <f t="shared" si="1"/>
        <v>21.239</v>
      </c>
      <c r="W19" s="60">
        <f t="shared" si="1"/>
        <v>7382.900350000001</v>
      </c>
      <c r="X19" s="17"/>
      <c r="Y19" s="18"/>
      <c r="Z19" s="16"/>
      <c r="AA19" s="16"/>
      <c r="AB19" s="16"/>
      <c r="AC19" s="16"/>
      <c r="AD19" s="16"/>
      <c r="AE19" s="16"/>
      <c r="AF19" s="16"/>
      <c r="AG19" s="16"/>
    </row>
    <row r="20" spans="1:33" s="4" customFormat="1" ht="20.25">
      <c r="A20" s="40" t="s">
        <v>7</v>
      </c>
      <c r="B20" s="58">
        <v>234</v>
      </c>
      <c r="C20" s="58">
        <v>19467</v>
      </c>
      <c r="D20" s="59">
        <v>1262</v>
      </c>
      <c r="E20" s="59">
        <v>79488</v>
      </c>
      <c r="F20" s="60">
        <v>0</v>
      </c>
      <c r="G20" s="60">
        <v>0</v>
      </c>
      <c r="H20" s="58">
        <v>208</v>
      </c>
      <c r="I20" s="58">
        <v>17945</v>
      </c>
      <c r="J20" s="58">
        <v>121.666</v>
      </c>
      <c r="K20" s="58">
        <v>11083.6113</v>
      </c>
      <c r="L20" s="61">
        <v>3753</v>
      </c>
      <c r="M20" s="62">
        <v>253825</v>
      </c>
      <c r="N20" s="58">
        <v>5599.284</v>
      </c>
      <c r="O20" s="58">
        <v>336261.9592600001</v>
      </c>
      <c r="P20" s="63">
        <v>117</v>
      </c>
      <c r="Q20" s="58">
        <v>7333</v>
      </c>
      <c r="R20" s="58">
        <v>1</v>
      </c>
      <c r="S20" s="58">
        <v>353</v>
      </c>
      <c r="T20" s="58">
        <v>163.529</v>
      </c>
      <c r="U20" s="58">
        <v>20761.413</v>
      </c>
      <c r="V20" s="60">
        <f>T20+R20+P20+N20+L20+J20+H20+F20+D20+B20</f>
        <v>11459.479</v>
      </c>
      <c r="W20" s="60">
        <f t="shared" si="1"/>
        <v>746517.9835600001</v>
      </c>
      <c r="X20" s="17"/>
      <c r="Y20" s="18"/>
      <c r="Z20" s="16"/>
      <c r="AA20" s="16"/>
      <c r="AB20" s="16"/>
      <c r="AC20" s="16"/>
      <c r="AD20" s="16"/>
      <c r="AE20" s="16"/>
      <c r="AF20" s="16"/>
      <c r="AG20" s="16"/>
    </row>
    <row r="21" spans="1:33" s="4" customFormat="1" ht="20.25">
      <c r="A21" s="41" t="s">
        <v>0</v>
      </c>
      <c r="B21" s="65">
        <f>SUM(B18:B20)</f>
        <v>324</v>
      </c>
      <c r="C21" s="65">
        <f>SUM(C18:C20)</f>
        <v>63931</v>
      </c>
      <c r="D21" s="66">
        <v>2086</v>
      </c>
      <c r="E21" s="66">
        <v>420492</v>
      </c>
      <c r="F21" s="67">
        <v>0</v>
      </c>
      <c r="G21" s="67">
        <v>0</v>
      </c>
      <c r="H21" s="65">
        <f>SUM(H18:H20)</f>
        <v>273</v>
      </c>
      <c r="I21" s="65">
        <f>SUM(I18:I20)</f>
        <v>53487</v>
      </c>
      <c r="J21" s="65">
        <f>SUM(J18:J20)</f>
        <v>142.88299999999998</v>
      </c>
      <c r="K21" s="65">
        <f>SUM(K18:K20)</f>
        <v>21772.01878</v>
      </c>
      <c r="L21" s="68">
        <f>+SUM(L18:L20)</f>
        <v>5443</v>
      </c>
      <c r="M21" s="69">
        <f>+SUM(M18:M20)</f>
        <v>888820</v>
      </c>
      <c r="N21" s="65">
        <f>SUM(N18:N20)</f>
        <v>8618.339</v>
      </c>
      <c r="O21" s="65">
        <f>SUM(O18:O20)</f>
        <v>1399492.6618899999</v>
      </c>
      <c r="P21" s="70">
        <v>193</v>
      </c>
      <c r="Q21" s="65">
        <v>38923</v>
      </c>
      <c r="R21" s="65">
        <v>1</v>
      </c>
      <c r="S21" s="65">
        <v>504</v>
      </c>
      <c r="T21" s="65">
        <v>253.06900000000002</v>
      </c>
      <c r="U21" s="65">
        <v>62355.278</v>
      </c>
      <c r="V21" s="67">
        <f>T21+R21+P21+N21+L21+J21+H21+F21+D21+B21</f>
        <v>17334.290999999997</v>
      </c>
      <c r="W21" s="67">
        <f>U21+S21+Q21+O21+M21+K21+I21+G21+E21+C21</f>
        <v>2949776.95867</v>
      </c>
      <c r="X21" s="17"/>
      <c r="Y21" s="18"/>
      <c r="Z21" s="16"/>
      <c r="AA21" s="16"/>
      <c r="AB21" s="16"/>
      <c r="AC21" s="16"/>
      <c r="AD21" s="16"/>
      <c r="AE21" s="16"/>
      <c r="AF21" s="16"/>
      <c r="AG21" s="16"/>
    </row>
    <row r="22" spans="1:33" s="4" customFormat="1" ht="2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3"/>
      <c r="Q22" s="33"/>
      <c r="R22" s="17"/>
      <c r="S22" s="17"/>
      <c r="T22" s="17"/>
      <c r="U22" s="17"/>
      <c r="V22" s="17"/>
      <c r="W22" s="17"/>
      <c r="X22" s="17"/>
      <c r="Y22" s="18"/>
      <c r="Z22" s="16"/>
      <c r="AA22" s="16"/>
      <c r="AB22" s="16"/>
      <c r="AC22" s="16"/>
      <c r="AD22" s="16"/>
      <c r="AE22" s="16"/>
      <c r="AF22" s="16"/>
      <c r="AG22" s="16"/>
    </row>
    <row r="23" spans="2:24" ht="2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4"/>
      <c r="Q23" s="34"/>
      <c r="R23" s="14"/>
      <c r="S23" s="14"/>
      <c r="T23" s="14"/>
      <c r="U23" s="14"/>
      <c r="V23" s="14"/>
      <c r="W23" s="7"/>
      <c r="X23" s="7"/>
    </row>
    <row r="24" spans="2:22" ht="20.2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35"/>
      <c r="Q24" s="35"/>
      <c r="R24" s="16"/>
      <c r="S24" s="16"/>
      <c r="T24" s="16"/>
      <c r="U24" s="16"/>
      <c r="V24" s="16"/>
    </row>
    <row r="25" ht="20.25">
      <c r="M25" s="16"/>
    </row>
  </sheetData>
  <sheetProtection/>
  <mergeCells count="42">
    <mergeCell ref="S6:S7"/>
    <mergeCell ref="T16:U16"/>
    <mergeCell ref="P16:Q16"/>
    <mergeCell ref="U9:U11"/>
    <mergeCell ref="Q9:Q11"/>
    <mergeCell ref="V4:W4"/>
    <mergeCell ref="W6:W7"/>
    <mergeCell ref="W9:W11"/>
    <mergeCell ref="V16:W16"/>
    <mergeCell ref="Q6:Q7"/>
    <mergeCell ref="S9:S11"/>
    <mergeCell ref="P4:Q4"/>
    <mergeCell ref="U6:U7"/>
    <mergeCell ref="R16:S16"/>
    <mergeCell ref="A1:U1"/>
    <mergeCell ref="A2:U2"/>
    <mergeCell ref="A3:S3"/>
    <mergeCell ref="R4:S4"/>
    <mergeCell ref="T4:U4"/>
    <mergeCell ref="E6:E7"/>
    <mergeCell ref="M6:M7"/>
    <mergeCell ref="L4:M4"/>
    <mergeCell ref="H4:I4"/>
    <mergeCell ref="N4:O4"/>
    <mergeCell ref="B4:C4"/>
    <mergeCell ref="D4:E4"/>
    <mergeCell ref="F4:G4"/>
    <mergeCell ref="C9:C11"/>
    <mergeCell ref="J4:K4"/>
    <mergeCell ref="K6:K7"/>
    <mergeCell ref="E9:E11"/>
    <mergeCell ref="D16:E16"/>
    <mergeCell ref="F16:G16"/>
    <mergeCell ref="B16:C16"/>
    <mergeCell ref="C6:C7"/>
    <mergeCell ref="G6:G7"/>
    <mergeCell ref="N16:O16"/>
    <mergeCell ref="J16:K16"/>
    <mergeCell ref="L16:M16"/>
    <mergeCell ref="H16:I16"/>
    <mergeCell ref="M9:M11"/>
    <mergeCell ref="G9:G11"/>
  </mergeCells>
  <printOptions/>
  <pageMargins left="0.75" right="0.75" top="1" bottom="1" header="0.5" footer="0.5"/>
  <pageSetup fitToHeight="1" fitToWidth="1" horizontalDpi="600" verticalDpi="600" orientation="landscape" paperSize="9" scale="21" r:id="rId1"/>
  <ignoredErrors>
    <ignoredError sqref="D17:E17" numberStoredAsText="1"/>
    <ignoredError sqref="N9:O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2" sqref="B2"/>
    </sheetView>
  </sheetViews>
  <sheetFormatPr defaultColWidth="9.140625" defaultRowHeight="12.75"/>
  <cols>
    <col min="1" max="1" width="56.00390625" style="6" customWidth="1"/>
    <col min="2" max="2" width="21.421875" style="6" customWidth="1"/>
    <col min="3" max="3" width="29.00390625" style="6" customWidth="1"/>
    <col min="4" max="4" width="20.421875" style="6" customWidth="1"/>
    <col min="5" max="5" width="28.57421875" style="6" customWidth="1"/>
    <col min="6" max="6" width="18.00390625" style="6" customWidth="1"/>
    <col min="7" max="7" width="28.421875" style="6" customWidth="1"/>
    <col min="8" max="8" width="23.57421875" style="6" customWidth="1"/>
    <col min="9" max="9" width="27.421875" style="6" customWidth="1"/>
    <col min="10" max="10" width="23.28125" style="6" customWidth="1"/>
    <col min="11" max="11" width="29.8515625" style="6" customWidth="1"/>
    <col min="12" max="12" width="23.57421875" style="6" customWidth="1"/>
    <col min="13" max="13" width="28.421875" style="6" customWidth="1"/>
    <col min="14" max="14" width="26.00390625" style="6" customWidth="1"/>
    <col min="15" max="15" width="29.00390625" style="6" customWidth="1"/>
    <col min="16" max="16" width="24.7109375" style="6" customWidth="1"/>
    <col min="17" max="17" width="30.8515625" style="6" customWidth="1"/>
    <col min="18" max="18" width="22.7109375" style="6" customWidth="1"/>
    <col min="19" max="19" width="27.421875" style="6" customWidth="1"/>
    <col min="20" max="20" width="21.8515625" style="6" customWidth="1"/>
    <col min="21" max="21" width="18.00390625" style="6" customWidth="1"/>
    <col min="22" max="23" width="23.28125" style="6" customWidth="1"/>
    <col min="24" max="16384" width="9.140625" style="1" customWidth="1"/>
  </cols>
  <sheetData>
    <row r="1" spans="1:29" ht="20.25">
      <c r="A1" s="2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4"/>
      <c r="U1" s="24"/>
      <c r="V1" s="24"/>
      <c r="W1" s="24"/>
      <c r="X1" s="25"/>
      <c r="Y1" s="25"/>
      <c r="Z1" s="25"/>
      <c r="AA1" s="25"/>
      <c r="AB1" s="25"/>
      <c r="AC1" s="25"/>
    </row>
    <row r="2" spans="1:29" ht="20.25">
      <c r="A2" s="21" t="s">
        <v>47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4"/>
      <c r="U2" s="24"/>
      <c r="V2" s="24"/>
      <c r="W2" s="24"/>
      <c r="X2" s="25"/>
      <c r="Y2" s="25"/>
      <c r="Z2" s="25"/>
      <c r="AA2" s="25"/>
      <c r="AB2" s="25"/>
      <c r="AC2" s="25"/>
    </row>
    <row r="3" spans="1:29" ht="24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24"/>
      <c r="U3" s="24"/>
      <c r="V3" s="24"/>
      <c r="W3" s="24"/>
      <c r="X3" s="25"/>
      <c r="Y3" s="25"/>
      <c r="Z3" s="25"/>
      <c r="AA3" s="25"/>
      <c r="AB3" s="25"/>
      <c r="AC3" s="25"/>
    </row>
    <row r="4" spans="1:29" ht="42.75" customHeight="1">
      <c r="A4" s="76"/>
      <c r="B4" s="95" t="s">
        <v>23</v>
      </c>
      <c r="C4" s="95"/>
      <c r="D4" s="95" t="s">
        <v>45</v>
      </c>
      <c r="E4" s="95"/>
      <c r="F4" s="95" t="s">
        <v>17</v>
      </c>
      <c r="G4" s="95"/>
      <c r="H4" s="102" t="s">
        <v>18</v>
      </c>
      <c r="I4" s="102"/>
      <c r="J4" s="95" t="s">
        <v>42</v>
      </c>
      <c r="K4" s="95"/>
      <c r="L4" s="95" t="s">
        <v>22</v>
      </c>
      <c r="M4" s="95"/>
      <c r="N4" s="95" t="s">
        <v>41</v>
      </c>
      <c r="O4" s="95"/>
      <c r="P4" s="95" t="s">
        <v>19</v>
      </c>
      <c r="Q4" s="95"/>
      <c r="R4" s="108" t="s">
        <v>21</v>
      </c>
      <c r="S4" s="108"/>
      <c r="T4" s="95" t="s">
        <v>20</v>
      </c>
      <c r="U4" s="95"/>
      <c r="V4" s="95" t="s">
        <v>44</v>
      </c>
      <c r="W4" s="95"/>
      <c r="X4" s="25"/>
      <c r="Y4" s="25"/>
      <c r="Z4" s="25"/>
      <c r="AA4" s="25"/>
      <c r="AB4" s="25"/>
      <c r="AC4" s="25"/>
    </row>
    <row r="5" spans="1:29" ht="38.25" customHeight="1">
      <c r="A5" s="27" t="s">
        <v>26</v>
      </c>
      <c r="B5" s="19" t="s">
        <v>24</v>
      </c>
      <c r="C5" s="20" t="s">
        <v>25</v>
      </c>
      <c r="D5" s="28" t="s">
        <v>24</v>
      </c>
      <c r="E5" s="29" t="s">
        <v>25</v>
      </c>
      <c r="F5" s="29" t="s">
        <v>24</v>
      </c>
      <c r="G5" s="29" t="s">
        <v>25</v>
      </c>
      <c r="H5" s="28" t="s">
        <v>24</v>
      </c>
      <c r="I5" s="29" t="s">
        <v>25</v>
      </c>
      <c r="J5" s="28" t="s">
        <v>24</v>
      </c>
      <c r="K5" s="29" t="s">
        <v>25</v>
      </c>
      <c r="L5" s="28" t="s">
        <v>24</v>
      </c>
      <c r="M5" s="29" t="s">
        <v>25</v>
      </c>
      <c r="N5" s="28" t="s">
        <v>24</v>
      </c>
      <c r="O5" s="29" t="s">
        <v>25</v>
      </c>
      <c r="P5" s="28" t="s">
        <v>24</v>
      </c>
      <c r="Q5" s="29" t="s">
        <v>25</v>
      </c>
      <c r="R5" s="28" t="s">
        <v>24</v>
      </c>
      <c r="S5" s="29" t="s">
        <v>25</v>
      </c>
      <c r="T5" s="28" t="s">
        <v>24</v>
      </c>
      <c r="U5" s="29" t="s">
        <v>25</v>
      </c>
      <c r="V5" s="19" t="s">
        <v>24</v>
      </c>
      <c r="W5" s="29" t="s">
        <v>25</v>
      </c>
      <c r="X5" s="25"/>
      <c r="Y5" s="25"/>
      <c r="Z5" s="25"/>
      <c r="AA5" s="25"/>
      <c r="AB5" s="25"/>
      <c r="AC5" s="25"/>
    </row>
    <row r="6" spans="1:29" ht="18" customHeight="1">
      <c r="A6" s="27" t="s">
        <v>27</v>
      </c>
      <c r="B6" s="43">
        <v>65790</v>
      </c>
      <c r="C6" s="112">
        <v>54547</v>
      </c>
      <c r="D6" s="71">
        <v>470130</v>
      </c>
      <c r="E6" s="111">
        <v>393426</v>
      </c>
      <c r="F6" s="43">
        <v>0</v>
      </c>
      <c r="G6" s="112">
        <v>0</v>
      </c>
      <c r="H6" s="72">
        <v>69994</v>
      </c>
      <c r="I6" s="72">
        <v>43973</v>
      </c>
      <c r="J6" s="72">
        <v>11013</v>
      </c>
      <c r="K6" s="114">
        <v>9402.82918</v>
      </c>
      <c r="L6" s="72">
        <v>899729</v>
      </c>
      <c r="M6" s="114">
        <v>840692</v>
      </c>
      <c r="N6" s="72">
        <v>1686035</v>
      </c>
      <c r="O6" s="72">
        <v>1256453.86924</v>
      </c>
      <c r="P6" s="72">
        <v>51665</v>
      </c>
      <c r="Q6" s="114">
        <v>33981</v>
      </c>
      <c r="R6" s="72">
        <v>0</v>
      </c>
      <c r="S6" s="114">
        <v>0</v>
      </c>
      <c r="T6" s="72">
        <v>84256</v>
      </c>
      <c r="U6" s="114">
        <v>45826.73242</v>
      </c>
      <c r="V6" s="43">
        <f>T6+R6+P6+N6+L6+J6+H6+F6+D6+B6</f>
        <v>3338612</v>
      </c>
      <c r="W6" s="112">
        <f>U6+S6+Q6+O6+M6+K6+I6+G6+E6+C6</f>
        <v>2678302.43084</v>
      </c>
      <c r="X6" s="25"/>
      <c r="Y6" s="25"/>
      <c r="Z6" s="25"/>
      <c r="AA6" s="25"/>
      <c r="AB6" s="25"/>
      <c r="AC6" s="25"/>
    </row>
    <row r="7" spans="1:29" ht="18" customHeight="1">
      <c r="A7" s="27" t="s">
        <v>28</v>
      </c>
      <c r="B7" s="44">
        <v>0</v>
      </c>
      <c r="C7" s="112"/>
      <c r="D7" s="71">
        <v>22682</v>
      </c>
      <c r="E7" s="111"/>
      <c r="F7" s="43">
        <v>0</v>
      </c>
      <c r="G7" s="112"/>
      <c r="H7" s="72">
        <v>0</v>
      </c>
      <c r="I7" s="72">
        <v>0</v>
      </c>
      <c r="J7" s="72">
        <v>0</v>
      </c>
      <c r="K7" s="114"/>
      <c r="L7" s="72">
        <v>0</v>
      </c>
      <c r="M7" s="114"/>
      <c r="N7" s="72">
        <v>667</v>
      </c>
      <c r="O7" s="72">
        <v>0</v>
      </c>
      <c r="P7" s="72">
        <v>338</v>
      </c>
      <c r="Q7" s="114"/>
      <c r="R7" s="72">
        <v>0</v>
      </c>
      <c r="S7" s="114"/>
      <c r="T7" s="72">
        <v>208</v>
      </c>
      <c r="U7" s="114"/>
      <c r="V7" s="43">
        <f aca="true" t="shared" si="0" ref="V7:V14">T7+R7+P7+N7+L7+J7+H7+F7+D7+B7</f>
        <v>23895</v>
      </c>
      <c r="W7" s="112"/>
      <c r="X7" s="25"/>
      <c r="Y7" s="25"/>
      <c r="Z7" s="25"/>
      <c r="AA7" s="25"/>
      <c r="AB7" s="25"/>
      <c r="AC7" s="25"/>
    </row>
    <row r="8" spans="1:29" ht="18" customHeight="1">
      <c r="A8" s="27" t="s">
        <v>29</v>
      </c>
      <c r="B8" s="43">
        <v>1564</v>
      </c>
      <c r="C8" s="43">
        <v>3431</v>
      </c>
      <c r="D8" s="71">
        <v>10073</v>
      </c>
      <c r="E8" s="71">
        <v>39772</v>
      </c>
      <c r="F8" s="43">
        <v>0</v>
      </c>
      <c r="G8" s="43">
        <v>0</v>
      </c>
      <c r="H8" s="72">
        <v>0</v>
      </c>
      <c r="I8" s="72">
        <v>0</v>
      </c>
      <c r="J8" s="72">
        <v>0</v>
      </c>
      <c r="K8" s="72">
        <v>0</v>
      </c>
      <c r="L8" s="72">
        <v>42351</v>
      </c>
      <c r="M8" s="72">
        <v>44320</v>
      </c>
      <c r="N8" s="72">
        <v>21349</v>
      </c>
      <c r="O8" s="72">
        <v>52455.25200999999</v>
      </c>
      <c r="P8" s="72">
        <v>0</v>
      </c>
      <c r="Q8" s="72">
        <v>0</v>
      </c>
      <c r="R8" s="72">
        <v>0</v>
      </c>
      <c r="S8" s="72">
        <v>0</v>
      </c>
      <c r="T8" s="72">
        <v>3016</v>
      </c>
      <c r="U8" s="72">
        <v>6095.85616</v>
      </c>
      <c r="V8" s="43">
        <f t="shared" si="0"/>
        <v>78353</v>
      </c>
      <c r="W8" s="43">
        <f>U8+S8+Q8+O8+M8+K8+I8+G8+E8+C8</f>
        <v>146074.10817</v>
      </c>
      <c r="X8" s="25"/>
      <c r="Y8" s="25"/>
      <c r="Z8" s="25"/>
      <c r="AA8" s="25"/>
      <c r="AB8" s="25"/>
      <c r="AC8" s="25"/>
    </row>
    <row r="9" spans="1:29" ht="18" customHeight="1">
      <c r="A9" s="27" t="s">
        <v>30</v>
      </c>
      <c r="B9" s="43">
        <v>11374</v>
      </c>
      <c r="C9" s="112">
        <v>9384</v>
      </c>
      <c r="D9" s="71">
        <v>36128</v>
      </c>
      <c r="E9" s="111">
        <v>27246</v>
      </c>
      <c r="F9" s="43">
        <v>0</v>
      </c>
      <c r="G9" s="112">
        <v>0</v>
      </c>
      <c r="H9" s="72">
        <v>12932</v>
      </c>
      <c r="I9" s="72">
        <v>9514</v>
      </c>
      <c r="J9" s="72">
        <f>+J10+J11+J12</f>
        <v>21028</v>
      </c>
      <c r="K9" s="72">
        <f>+K11+K12</f>
        <v>12369.01</v>
      </c>
      <c r="L9" s="72">
        <v>90018</v>
      </c>
      <c r="M9" s="114">
        <v>48128</v>
      </c>
      <c r="N9" s="72">
        <f>SUM(N10:N12)</f>
        <v>179252</v>
      </c>
      <c r="O9" s="72">
        <f>SUM(O10:O12)</f>
        <v>143038.79265000002</v>
      </c>
      <c r="P9" s="72">
        <v>6002</v>
      </c>
      <c r="Q9" s="114">
        <v>4942</v>
      </c>
      <c r="R9" s="72">
        <v>215</v>
      </c>
      <c r="S9" s="114">
        <v>0</v>
      </c>
      <c r="T9" s="72">
        <v>14547</v>
      </c>
      <c r="U9" s="114">
        <v>16528.55</v>
      </c>
      <c r="V9" s="43">
        <f t="shared" si="0"/>
        <v>371496</v>
      </c>
      <c r="W9" s="112">
        <f>U9+S9+Q9+O9+M9+K9+I9+G9+E9+C9</f>
        <v>271150.35265</v>
      </c>
      <c r="X9" s="25"/>
      <c r="Y9" s="25"/>
      <c r="Z9" s="25"/>
      <c r="AA9" s="25"/>
      <c r="AB9" s="25"/>
      <c r="AC9" s="25"/>
    </row>
    <row r="10" spans="1:29" ht="18" customHeight="1">
      <c r="A10" s="27" t="s">
        <v>31</v>
      </c>
      <c r="B10" s="43">
        <v>1412</v>
      </c>
      <c r="C10" s="112"/>
      <c r="D10" s="71">
        <v>0</v>
      </c>
      <c r="E10" s="111"/>
      <c r="F10" s="43">
        <v>0</v>
      </c>
      <c r="G10" s="112"/>
      <c r="H10" s="72">
        <v>0</v>
      </c>
      <c r="I10" s="72">
        <v>0</v>
      </c>
      <c r="J10" s="72">
        <v>0</v>
      </c>
      <c r="K10" s="72">
        <v>0</v>
      </c>
      <c r="L10" s="72">
        <v>14020</v>
      </c>
      <c r="M10" s="114"/>
      <c r="N10" s="72">
        <v>43726</v>
      </c>
      <c r="O10" s="72">
        <v>5833.100899999998</v>
      </c>
      <c r="P10" s="72">
        <v>998</v>
      </c>
      <c r="Q10" s="114"/>
      <c r="R10" s="72">
        <v>0</v>
      </c>
      <c r="S10" s="114"/>
      <c r="T10" s="72">
        <v>7846</v>
      </c>
      <c r="U10" s="114"/>
      <c r="V10" s="43">
        <f t="shared" si="0"/>
        <v>68002</v>
      </c>
      <c r="W10" s="112"/>
      <c r="X10" s="25"/>
      <c r="Y10" s="25"/>
      <c r="Z10" s="25"/>
      <c r="AA10" s="25"/>
      <c r="AB10" s="25"/>
      <c r="AC10" s="25"/>
    </row>
    <row r="11" spans="1:29" ht="18" customHeight="1">
      <c r="A11" s="27" t="s">
        <v>32</v>
      </c>
      <c r="B11" s="43">
        <v>8231</v>
      </c>
      <c r="C11" s="112"/>
      <c r="D11" s="71">
        <v>32018</v>
      </c>
      <c r="E11" s="111"/>
      <c r="F11" s="43">
        <v>0</v>
      </c>
      <c r="G11" s="112"/>
      <c r="H11" s="72">
        <f>+H9</f>
        <v>12932</v>
      </c>
      <c r="I11" s="72">
        <v>0</v>
      </c>
      <c r="J11" s="72">
        <f>1927+18806</f>
        <v>20733</v>
      </c>
      <c r="K11" s="73">
        <v>10402</v>
      </c>
      <c r="L11" s="72">
        <v>66497</v>
      </c>
      <c r="M11" s="114"/>
      <c r="N11" s="72">
        <v>115491</v>
      </c>
      <c r="O11" s="72">
        <v>67389.92538000002</v>
      </c>
      <c r="P11" s="72">
        <v>3485</v>
      </c>
      <c r="Q11" s="114"/>
      <c r="R11" s="72">
        <v>0</v>
      </c>
      <c r="S11" s="114"/>
      <c r="T11" s="72">
        <v>6701</v>
      </c>
      <c r="U11" s="114"/>
      <c r="V11" s="43">
        <f t="shared" si="0"/>
        <v>266088</v>
      </c>
      <c r="W11" s="112"/>
      <c r="X11" s="25"/>
      <c r="Y11" s="25"/>
      <c r="Z11" s="25"/>
      <c r="AA11" s="25"/>
      <c r="AB11" s="25"/>
      <c r="AC11" s="25"/>
    </row>
    <row r="12" spans="1:29" ht="18" customHeight="1">
      <c r="A12" s="27" t="s">
        <v>29</v>
      </c>
      <c r="B12" s="43">
        <v>1731</v>
      </c>
      <c r="C12" s="43">
        <v>2103</v>
      </c>
      <c r="D12" s="71">
        <v>4110</v>
      </c>
      <c r="E12" s="71">
        <v>11008</v>
      </c>
      <c r="F12" s="43">
        <v>0</v>
      </c>
      <c r="G12" s="43">
        <v>0</v>
      </c>
      <c r="H12" s="72">
        <v>0</v>
      </c>
      <c r="I12" s="72">
        <v>0</v>
      </c>
      <c r="J12" s="72">
        <v>295</v>
      </c>
      <c r="K12" s="72">
        <v>1967.01</v>
      </c>
      <c r="L12" s="72">
        <v>9501</v>
      </c>
      <c r="M12" s="50">
        <v>12571</v>
      </c>
      <c r="N12" s="72">
        <v>20035</v>
      </c>
      <c r="O12" s="72">
        <v>69815.76637</v>
      </c>
      <c r="P12" s="72">
        <v>1519</v>
      </c>
      <c r="Q12" s="72">
        <v>3051</v>
      </c>
      <c r="R12" s="72">
        <v>215</v>
      </c>
      <c r="S12" s="72">
        <v>504</v>
      </c>
      <c r="T12" s="72">
        <v>1247</v>
      </c>
      <c r="U12" s="72">
        <v>3182.608</v>
      </c>
      <c r="V12" s="43">
        <f t="shared" si="0"/>
        <v>38653</v>
      </c>
      <c r="W12" s="43">
        <f>U12+S12+Q12+O12+M12+K12+I12+G12+E12+C12</f>
        <v>104202.38437</v>
      </c>
      <c r="X12" s="25"/>
      <c r="Y12" s="25"/>
      <c r="Z12" s="25"/>
      <c r="AA12" s="25"/>
      <c r="AB12" s="25"/>
      <c r="AC12" s="25"/>
    </row>
    <row r="13" spans="1:29" ht="18" customHeight="1">
      <c r="A13" s="27" t="s">
        <v>33</v>
      </c>
      <c r="B13" s="44">
        <v>0</v>
      </c>
      <c r="C13" s="43">
        <v>0</v>
      </c>
      <c r="D13" s="71">
        <v>0</v>
      </c>
      <c r="E13" s="71">
        <v>0</v>
      </c>
      <c r="F13" s="43">
        <v>0</v>
      </c>
      <c r="G13" s="43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43">
        <f t="shared" si="0"/>
        <v>0</v>
      </c>
      <c r="W13" s="43">
        <f>U13+S13+Q13+O13+M13+K13+I13+G13+E13+C13</f>
        <v>0</v>
      </c>
      <c r="X13" s="25"/>
      <c r="Y13" s="25"/>
      <c r="Z13" s="25"/>
      <c r="AA13" s="25"/>
      <c r="AB13" s="25"/>
      <c r="AC13" s="25"/>
    </row>
    <row r="14" spans="1:29" ht="18" customHeight="1">
      <c r="A14" s="36" t="s">
        <v>35</v>
      </c>
      <c r="B14" s="45">
        <v>77164</v>
      </c>
      <c r="C14" s="45">
        <f>C6+C9</f>
        <v>63931</v>
      </c>
      <c r="D14" s="74">
        <v>506258</v>
      </c>
      <c r="E14" s="74">
        <v>420492</v>
      </c>
      <c r="F14" s="45">
        <v>0</v>
      </c>
      <c r="G14" s="45">
        <v>0</v>
      </c>
      <c r="H14" s="75">
        <f>+H9+H6</f>
        <v>82926</v>
      </c>
      <c r="I14" s="75">
        <f>SUM(I6,I9)</f>
        <v>53487</v>
      </c>
      <c r="J14" s="75">
        <f>J6+J9</f>
        <v>32041</v>
      </c>
      <c r="K14" s="75">
        <f>K6+K9</f>
        <v>21771.839180000003</v>
      </c>
      <c r="L14" s="75">
        <f>L6+L9</f>
        <v>989747</v>
      </c>
      <c r="M14" s="75">
        <f>M6+M9</f>
        <v>888820</v>
      </c>
      <c r="N14" s="75">
        <f>+N6+N9</f>
        <v>1865287</v>
      </c>
      <c r="O14" s="75">
        <f>+O6+O9</f>
        <v>1399492.6618899999</v>
      </c>
      <c r="P14" s="75">
        <v>57667</v>
      </c>
      <c r="Q14" s="75">
        <v>38923</v>
      </c>
      <c r="R14" s="75">
        <v>215</v>
      </c>
      <c r="S14" s="75">
        <v>504</v>
      </c>
      <c r="T14" s="75">
        <v>98803</v>
      </c>
      <c r="U14" s="75">
        <v>62355.28242</v>
      </c>
      <c r="V14" s="45">
        <f t="shared" si="0"/>
        <v>3710108</v>
      </c>
      <c r="W14" s="45">
        <f>U14+S14+Q14+O14+M14+K14+I14+G14+E14+C14</f>
        <v>2949776.7834900003</v>
      </c>
      <c r="X14" s="25"/>
      <c r="Y14" s="25"/>
      <c r="Z14" s="25"/>
      <c r="AA14" s="25"/>
      <c r="AB14" s="25"/>
      <c r="AC14" s="25"/>
    </row>
    <row r="15" spans="1:29" ht="19.5" customHeight="1">
      <c r="A15" s="26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25"/>
      <c r="Y15" s="25"/>
      <c r="Z15" s="25"/>
      <c r="AA15" s="25"/>
      <c r="AB15" s="25"/>
      <c r="AC15" s="25"/>
    </row>
    <row r="16" spans="1:29" ht="42.75" customHeight="1">
      <c r="A16" s="77"/>
      <c r="B16" s="87" t="s">
        <v>23</v>
      </c>
      <c r="C16" s="87"/>
      <c r="D16" s="95" t="s">
        <v>45</v>
      </c>
      <c r="E16" s="95"/>
      <c r="F16" s="95" t="s">
        <v>17</v>
      </c>
      <c r="G16" s="95"/>
      <c r="H16" s="102" t="s">
        <v>18</v>
      </c>
      <c r="I16" s="102"/>
      <c r="J16" s="95" t="s">
        <v>42</v>
      </c>
      <c r="K16" s="95"/>
      <c r="L16" s="95" t="s">
        <v>22</v>
      </c>
      <c r="M16" s="95"/>
      <c r="N16" s="95" t="s">
        <v>41</v>
      </c>
      <c r="O16" s="95"/>
      <c r="P16" s="87" t="s">
        <v>19</v>
      </c>
      <c r="Q16" s="87"/>
      <c r="R16" s="108" t="s">
        <v>21</v>
      </c>
      <c r="S16" s="108"/>
      <c r="T16" s="95" t="s">
        <v>20</v>
      </c>
      <c r="U16" s="95"/>
      <c r="V16" s="87" t="s">
        <v>44</v>
      </c>
      <c r="W16" s="87"/>
      <c r="X16" s="25"/>
      <c r="Y16" s="25"/>
      <c r="Z16" s="25"/>
      <c r="AA16" s="25"/>
      <c r="AB16" s="25"/>
      <c r="AC16" s="25"/>
    </row>
    <row r="17" spans="1:29" ht="64.5" customHeight="1">
      <c r="A17" s="27" t="s">
        <v>36</v>
      </c>
      <c r="B17" s="20" t="s">
        <v>40</v>
      </c>
      <c r="C17" s="20" t="s">
        <v>25</v>
      </c>
      <c r="D17" s="29" t="s">
        <v>40</v>
      </c>
      <c r="E17" s="29" t="s">
        <v>25</v>
      </c>
      <c r="F17" s="29" t="s">
        <v>49</v>
      </c>
      <c r="G17" s="29" t="s">
        <v>25</v>
      </c>
      <c r="H17" s="29" t="s">
        <v>40</v>
      </c>
      <c r="I17" s="29" t="s">
        <v>25</v>
      </c>
      <c r="J17" s="29" t="s">
        <v>40</v>
      </c>
      <c r="K17" s="29" t="s">
        <v>25</v>
      </c>
      <c r="L17" s="29" t="s">
        <v>40</v>
      </c>
      <c r="M17" s="29" t="s">
        <v>25</v>
      </c>
      <c r="N17" s="29" t="s">
        <v>40</v>
      </c>
      <c r="O17" s="29" t="s">
        <v>25</v>
      </c>
      <c r="P17" s="29" t="s">
        <v>40</v>
      </c>
      <c r="Q17" s="29" t="s">
        <v>25</v>
      </c>
      <c r="R17" s="29" t="s">
        <v>40</v>
      </c>
      <c r="S17" s="29" t="s">
        <v>25</v>
      </c>
      <c r="T17" s="29" t="s">
        <v>40</v>
      </c>
      <c r="U17" s="29" t="s">
        <v>25</v>
      </c>
      <c r="V17" s="29" t="s">
        <v>40</v>
      </c>
      <c r="W17" s="29" t="s">
        <v>25</v>
      </c>
      <c r="X17" s="25"/>
      <c r="Y17" s="25"/>
      <c r="Z17" s="25"/>
      <c r="AA17" s="25"/>
      <c r="AB17" s="25"/>
      <c r="AC17" s="25"/>
    </row>
    <row r="18" spans="1:29" ht="20.25">
      <c r="A18" s="27" t="s">
        <v>37</v>
      </c>
      <c r="B18" s="78">
        <v>90</v>
      </c>
      <c r="C18" s="78">
        <v>44416</v>
      </c>
      <c r="D18" s="79">
        <v>822</v>
      </c>
      <c r="E18" s="79">
        <v>340101</v>
      </c>
      <c r="F18" s="80">
        <v>0</v>
      </c>
      <c r="G18" s="80">
        <v>0</v>
      </c>
      <c r="H18" s="78">
        <v>65</v>
      </c>
      <c r="I18" s="78">
        <v>35542</v>
      </c>
      <c r="J18" s="78">
        <v>21.217</v>
      </c>
      <c r="K18" s="78">
        <v>10688.40748</v>
      </c>
      <c r="L18" s="81">
        <v>1688</v>
      </c>
      <c r="M18" s="81">
        <v>634098</v>
      </c>
      <c r="N18" s="78">
        <v>3001.92</v>
      </c>
      <c r="O18" s="78">
        <v>1057919.1542799997</v>
      </c>
      <c r="P18" s="78">
        <v>76</v>
      </c>
      <c r="Q18" s="78">
        <v>31590</v>
      </c>
      <c r="R18" s="78">
        <v>0</v>
      </c>
      <c r="S18" s="78">
        <v>151</v>
      </c>
      <c r="T18" s="78">
        <v>89.436</v>
      </c>
      <c r="U18" s="78">
        <v>41370.513</v>
      </c>
      <c r="V18" s="80">
        <f>T18+R18+P18+N18+L18+J18+H18+F18+D18+B18</f>
        <v>5853.572999999999</v>
      </c>
      <c r="W18" s="80">
        <f aca="true" t="shared" si="1" ref="V18:W20">U18+S18+Q18+O18+M18+K18+I18+G18+E18+C18</f>
        <v>2195876.0747599998</v>
      </c>
      <c r="X18" s="25"/>
      <c r="Y18" s="25"/>
      <c r="Z18" s="25"/>
      <c r="AA18" s="25"/>
      <c r="AB18" s="25"/>
      <c r="AC18" s="25"/>
    </row>
    <row r="19" spans="1:29" ht="20.25">
      <c r="A19" s="27" t="s">
        <v>38</v>
      </c>
      <c r="B19" s="78">
        <v>0</v>
      </c>
      <c r="C19" s="78">
        <v>48</v>
      </c>
      <c r="D19" s="79">
        <v>2</v>
      </c>
      <c r="E19" s="79">
        <v>903</v>
      </c>
      <c r="F19" s="80">
        <v>0</v>
      </c>
      <c r="G19" s="80">
        <v>0</v>
      </c>
      <c r="H19" s="78">
        <v>0</v>
      </c>
      <c r="I19" s="78">
        <v>0</v>
      </c>
      <c r="J19" s="82">
        <v>0</v>
      </c>
      <c r="K19" s="82">
        <v>0</v>
      </c>
      <c r="L19" s="81">
        <v>2</v>
      </c>
      <c r="M19" s="81">
        <v>897</v>
      </c>
      <c r="N19" s="78">
        <v>17.135</v>
      </c>
      <c r="O19" s="78">
        <v>5311.54835</v>
      </c>
      <c r="P19" s="78">
        <v>0</v>
      </c>
      <c r="Q19" s="78">
        <v>0</v>
      </c>
      <c r="R19" s="78">
        <v>0</v>
      </c>
      <c r="S19" s="78">
        <v>0</v>
      </c>
      <c r="T19" s="78">
        <v>0.104</v>
      </c>
      <c r="U19" s="78">
        <v>223.352</v>
      </c>
      <c r="V19" s="80">
        <f t="shared" si="1"/>
        <v>21.239</v>
      </c>
      <c r="W19" s="80">
        <f t="shared" si="1"/>
        <v>7382.90035</v>
      </c>
      <c r="X19" s="25"/>
      <c r="Y19" s="25"/>
      <c r="Z19" s="25"/>
      <c r="AA19" s="25"/>
      <c r="AB19" s="25"/>
      <c r="AC19" s="25"/>
    </row>
    <row r="20" spans="1:29" ht="20.25">
      <c r="A20" s="27" t="s">
        <v>39</v>
      </c>
      <c r="B20" s="78">
        <v>234</v>
      </c>
      <c r="C20" s="78">
        <v>19467</v>
      </c>
      <c r="D20" s="79">
        <v>1262</v>
      </c>
      <c r="E20" s="79">
        <v>79488</v>
      </c>
      <c r="F20" s="80">
        <v>0</v>
      </c>
      <c r="G20" s="80">
        <v>0</v>
      </c>
      <c r="H20" s="78">
        <v>208</v>
      </c>
      <c r="I20" s="78">
        <v>17945</v>
      </c>
      <c r="J20" s="78">
        <v>121.666</v>
      </c>
      <c r="K20" s="78">
        <v>11083.6113</v>
      </c>
      <c r="L20" s="81">
        <v>3753</v>
      </c>
      <c r="M20" s="81">
        <v>253825</v>
      </c>
      <c r="N20" s="78">
        <v>5599.284</v>
      </c>
      <c r="O20" s="78">
        <v>336261.9592600001</v>
      </c>
      <c r="P20" s="78">
        <v>117</v>
      </c>
      <c r="Q20" s="78">
        <v>7333</v>
      </c>
      <c r="R20" s="78">
        <v>1</v>
      </c>
      <c r="S20" s="78">
        <v>353</v>
      </c>
      <c r="T20" s="78">
        <v>163.529</v>
      </c>
      <c r="U20" s="78">
        <v>20761.413</v>
      </c>
      <c r="V20" s="80">
        <f>T20+R20+P20+N20+L20+J20+H20+F20+D20+B20</f>
        <v>11459.479</v>
      </c>
      <c r="W20" s="80">
        <f t="shared" si="1"/>
        <v>746517.9835600001</v>
      </c>
      <c r="X20" s="25"/>
      <c r="Y20" s="25"/>
      <c r="Z20" s="25"/>
      <c r="AA20" s="25"/>
      <c r="AB20" s="25"/>
      <c r="AC20" s="25"/>
    </row>
    <row r="21" spans="1:29" ht="20.25">
      <c r="A21" s="36" t="s">
        <v>35</v>
      </c>
      <c r="B21" s="83">
        <f>SUM(B18:B20)</f>
        <v>324</v>
      </c>
      <c r="C21" s="83">
        <f>SUM(C18:C20)</f>
        <v>63931</v>
      </c>
      <c r="D21" s="84">
        <v>2086</v>
      </c>
      <c r="E21" s="84">
        <v>420492</v>
      </c>
      <c r="F21" s="85">
        <v>0</v>
      </c>
      <c r="G21" s="85">
        <v>0</v>
      </c>
      <c r="H21" s="83">
        <f>SUM(H18:H20)</f>
        <v>273</v>
      </c>
      <c r="I21" s="83">
        <f>SUM(I18:I20)</f>
        <v>53487</v>
      </c>
      <c r="J21" s="83">
        <f>SUM(J18:J20)</f>
        <v>142.88299999999998</v>
      </c>
      <c r="K21" s="83">
        <f>SUM(K18:K20)</f>
        <v>21772.01878</v>
      </c>
      <c r="L21" s="86">
        <f>+SUM(L18:L20)</f>
        <v>5443</v>
      </c>
      <c r="M21" s="86">
        <f>+SUM(M18:M20)</f>
        <v>888820</v>
      </c>
      <c r="N21" s="83">
        <f>SUM(N18:N20)</f>
        <v>8618.339</v>
      </c>
      <c r="O21" s="83">
        <f>SUM(O18:O20)</f>
        <v>1399492.6618899999</v>
      </c>
      <c r="P21" s="83">
        <v>193</v>
      </c>
      <c r="Q21" s="83">
        <v>38923</v>
      </c>
      <c r="R21" s="83">
        <v>1</v>
      </c>
      <c r="S21" s="83">
        <v>504</v>
      </c>
      <c r="T21" s="83">
        <v>253.06900000000002</v>
      </c>
      <c r="U21" s="83">
        <v>62355.278</v>
      </c>
      <c r="V21" s="85">
        <f>T21+R21+P21+N21+L21+J21+H21+F21+D21+B21</f>
        <v>17334.290999999997</v>
      </c>
      <c r="W21" s="85">
        <f>U21+S21+Q21+O21+M21+K21+I21+G21+E21+C21</f>
        <v>2949776.95867</v>
      </c>
      <c r="X21" s="25"/>
      <c r="Y21" s="25"/>
      <c r="Z21" s="25"/>
      <c r="AA21" s="25"/>
      <c r="AB21" s="25"/>
      <c r="AC21" s="25"/>
    </row>
    <row r="22" spans="1:29" ht="20.25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5"/>
      <c r="Y22" s="25"/>
      <c r="Z22" s="25"/>
      <c r="AA22" s="25"/>
      <c r="AB22" s="25"/>
      <c r="AC22" s="25"/>
    </row>
    <row r="23" spans="1:29" ht="20.25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5"/>
      <c r="Y23" s="25"/>
      <c r="Z23" s="25"/>
      <c r="AA23" s="25"/>
      <c r="AB23" s="25"/>
      <c r="AC23" s="25"/>
    </row>
  </sheetData>
  <sheetProtection/>
  <mergeCells count="41">
    <mergeCell ref="U9:U11"/>
    <mergeCell ref="Q6:Q7"/>
    <mergeCell ref="T16:U16"/>
    <mergeCell ref="U6:U7"/>
    <mergeCell ref="M9:M11"/>
    <mergeCell ref="M6:M7"/>
    <mergeCell ref="J16:K16"/>
    <mergeCell ref="H16:I16"/>
    <mergeCell ref="H4:I4"/>
    <mergeCell ref="L4:M4"/>
    <mergeCell ref="L16:M16"/>
    <mergeCell ref="N16:O16"/>
    <mergeCell ref="N4:O4"/>
    <mergeCell ref="B15:W15"/>
    <mergeCell ref="D16:E16"/>
    <mergeCell ref="F16:G16"/>
    <mergeCell ref="V4:W4"/>
    <mergeCell ref="W6:W7"/>
    <mergeCell ref="W9:W11"/>
    <mergeCell ref="V16:W16"/>
    <mergeCell ref="Q9:Q11"/>
    <mergeCell ref="S9:S11"/>
    <mergeCell ref="T4:U4"/>
    <mergeCell ref="R16:S16"/>
    <mergeCell ref="S6:S7"/>
    <mergeCell ref="P16:Q16"/>
    <mergeCell ref="J4:K4"/>
    <mergeCell ref="A3:S3"/>
    <mergeCell ref="P4:Q4"/>
    <mergeCell ref="R4:S4"/>
    <mergeCell ref="C6:C7"/>
    <mergeCell ref="K6:K7"/>
    <mergeCell ref="B4:C4"/>
    <mergeCell ref="E9:E11"/>
    <mergeCell ref="B16:C16"/>
    <mergeCell ref="C9:C11"/>
    <mergeCell ref="D4:E4"/>
    <mergeCell ref="F4:G4"/>
    <mergeCell ref="G9:G11"/>
    <mergeCell ref="E6:E7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30" r:id="rId1"/>
  <ignoredErrors>
    <ignoredError sqref="N9:O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 </cp:lastModifiedBy>
  <cp:lastPrinted>2011-11-17T06:26:24Z</cp:lastPrinted>
  <dcterms:created xsi:type="dcterms:W3CDTF">2006-01-23T08:29:20Z</dcterms:created>
  <dcterms:modified xsi:type="dcterms:W3CDTF">2013-04-19T10:49:37Z</dcterms:modified>
  <cp:category/>
  <cp:version/>
  <cp:contentType/>
  <cp:contentStatus/>
</cp:coreProperties>
</file>