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15" windowHeight="8745" tabRatio="250" activeTab="0"/>
  </bookViews>
  <sheets>
    <sheet name="LT" sheetId="1" r:id="rId1"/>
    <sheet name="EN" sheetId="2" r:id="rId2"/>
  </sheets>
  <definedNames/>
  <calcPr fullCalcOnLoad="1"/>
</workbook>
</file>

<file path=xl/sharedStrings.xml><?xml version="1.0" encoding="utf-8"?>
<sst xmlns="http://schemas.openxmlformats.org/spreadsheetml/2006/main" count="167" uniqueCount="51">
  <si>
    <t>Iš viso</t>
  </si>
  <si>
    <t>Kortelių skaičius ir apyvarta</t>
  </si>
  <si>
    <t>Iš anksto apmokėtos</t>
  </si>
  <si>
    <t>Transakcijų skaičius, tūkst.vnt.</t>
  </si>
  <si>
    <t>Apyvarta, tūkst.Lt</t>
  </si>
  <si>
    <t>Grynųjų pinigų išėmimas ATM</t>
  </si>
  <si>
    <t>Grynųjų pinigų išėmimas per EKS</t>
  </si>
  <si>
    <t>Atsiskaitymai už pirkinius</t>
  </si>
  <si>
    <t>Operacijos kortelėmis</t>
  </si>
  <si>
    <t>Skaičius</t>
  </si>
  <si>
    <t>Kortelės tipas</t>
  </si>
  <si>
    <t>Debetinės, iš viso</t>
  </si>
  <si>
    <t>Iš jų debetinės su kredito limitu</t>
  </si>
  <si>
    <t>Iš jų verslo ("business")</t>
  </si>
  <si>
    <t>Kreditinės, iš viso</t>
  </si>
  <si>
    <t>Iš jų kitos kreditinės</t>
  </si>
  <si>
    <t>Iš jų kreditinės "installment"</t>
  </si>
  <si>
    <t>AB DnB NORD bankas</t>
  </si>
  <si>
    <t>UAB Medicinos bankas</t>
  </si>
  <si>
    <t>Nordea Bank Finland Plc Lietuvos skyrius</t>
  </si>
  <si>
    <t>AB Šiaulių bankas</t>
  </si>
  <si>
    <t>AB Ūkio bankas</t>
  </si>
  <si>
    <t>AS UniCredit Bank Lietuvos skyrius</t>
  </si>
  <si>
    <t>AB SEB bankas</t>
  </si>
  <si>
    <t>Danske Bank A/S Lietuvos filialas</t>
  </si>
  <si>
    <t>Number</t>
  </si>
  <si>
    <t>Value of transactions, thou LTL</t>
  </si>
  <si>
    <t>Card type</t>
  </si>
  <si>
    <t>Debit cards total, thou</t>
  </si>
  <si>
    <t>o/w:debit cards with credit limit</t>
  </si>
  <si>
    <t>o/w: business cards</t>
  </si>
  <si>
    <t>Credit cards, Total</t>
  </si>
  <si>
    <t>o/w: installment cards</t>
  </si>
  <si>
    <t>o/w: other credit cards</t>
  </si>
  <si>
    <t>electronic money cards</t>
  </si>
  <si>
    <t>Payment cards</t>
  </si>
  <si>
    <t>Total</t>
  </si>
  <si>
    <t>Transactions</t>
  </si>
  <si>
    <t>Cash with drawal in ATM's</t>
  </si>
  <si>
    <t>Cash with drawal in POS</t>
  </si>
  <si>
    <t>Purchase account</t>
  </si>
  <si>
    <t>Volume of transactions, thou</t>
  </si>
  <si>
    <t>Ab "Swedbank"</t>
  </si>
  <si>
    <t>"Swedbank", AB</t>
  </si>
  <si>
    <t>AB "Citadele" bankas</t>
  </si>
  <si>
    <t>Bankai</t>
  </si>
  <si>
    <t>Banks</t>
  </si>
  <si>
    <t>AB DNB bankas</t>
  </si>
  <si>
    <t xml:space="preserve">                                                                                                                                                                                                </t>
  </si>
  <si>
    <t>2012 m. gegužė mėn. pab.</t>
  </si>
  <si>
    <t>May, 2012 (number - end of period)</t>
  </si>
</sst>
</file>

<file path=xl/styles.xml><?xml version="1.0" encoding="utf-8"?>
<styleSheet xmlns="http://schemas.openxmlformats.org/spreadsheetml/2006/main">
  <numFmts count="24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"/>
    <numFmt numFmtId="177" formatCode="#,##0_ ;\-#,##0\ "/>
    <numFmt numFmtId="178" formatCode="_-* #,##0\ _L_t_-;\-* #,##0\ _L_t_-;_-* &quot;-&quot;??\ _L_t_-;_-@_-"/>
    <numFmt numFmtId="179" formatCode="[$-427]yyyy\ &quot;m.&quot;\ mmmm\ d\ &quot;d.&quot;"/>
  </numFmts>
  <fonts count="43">
    <font>
      <sz val="10"/>
      <name val="Arial"/>
      <family val="0"/>
    </font>
    <font>
      <sz val="10"/>
      <name val="Helv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2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3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3" fontId="4" fillId="0" borderId="0" xfId="57" applyNumberFormat="1" applyFont="1" applyFill="1" applyBorder="1" applyAlignment="1">
      <alignment horizontal="center" vertical="center"/>
      <protection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11" xfId="0" applyFont="1" applyFill="1" applyBorder="1" applyAlignment="1">
      <alignment/>
    </xf>
    <xf numFmtId="3" fontId="7" fillId="0" borderId="11" xfId="0" applyNumberFormat="1" applyFont="1" applyFill="1" applyBorder="1" applyAlignment="1">
      <alignment horizontal="center" vertical="center"/>
    </xf>
    <xf numFmtId="3" fontId="7" fillId="0" borderId="11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3" fontId="7" fillId="0" borderId="12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3" fontId="7" fillId="0" borderId="0" xfId="57" applyNumberFormat="1" applyFont="1" applyFill="1" applyBorder="1" applyAlignment="1">
      <alignment horizontal="center" vertical="center"/>
      <protection/>
    </xf>
    <xf numFmtId="3" fontId="7" fillId="0" borderId="11" xfId="0" applyNumberFormat="1" applyFont="1" applyFill="1" applyBorder="1" applyAlignment="1">
      <alignment/>
    </xf>
    <xf numFmtId="3" fontId="7" fillId="0" borderId="0" xfId="0" applyNumberFormat="1" applyFont="1" applyFill="1" applyAlignment="1">
      <alignment/>
    </xf>
    <xf numFmtId="3" fontId="7" fillId="0" borderId="12" xfId="0" applyNumberFormat="1" applyFont="1" applyFill="1" applyBorder="1" applyAlignment="1">
      <alignment horizontal="center" vertical="center" wrapText="1"/>
    </xf>
    <xf numFmtId="3" fontId="7" fillId="33" borderId="11" xfId="0" applyNumberFormat="1" applyFont="1" applyFill="1" applyBorder="1" applyAlignment="1">
      <alignment horizontal="left"/>
    </xf>
    <xf numFmtId="3" fontId="7" fillId="33" borderId="0" xfId="0" applyNumberFormat="1" applyFont="1" applyFill="1" applyAlignment="1">
      <alignment horizontal="center"/>
    </xf>
    <xf numFmtId="3" fontId="4" fillId="33" borderId="11" xfId="60" applyNumberFormat="1" applyFont="1" applyFill="1" applyBorder="1" applyAlignment="1">
      <alignment horizontal="center" vertical="center"/>
      <protection/>
    </xf>
    <xf numFmtId="3" fontId="4" fillId="0" borderId="0" xfId="0" applyNumberFormat="1" applyFont="1" applyFill="1" applyAlignment="1">
      <alignment horizontal="center"/>
    </xf>
    <xf numFmtId="3" fontId="4" fillId="33" borderId="11" xfId="42" applyNumberFormat="1" applyFont="1" applyFill="1" applyBorder="1" applyAlignment="1">
      <alignment horizontal="center"/>
    </xf>
    <xf numFmtId="3" fontId="4" fillId="33" borderId="0" xfId="0" applyNumberFormat="1" applyFont="1" applyFill="1" applyAlignment="1">
      <alignment horizontal="center"/>
    </xf>
    <xf numFmtId="3" fontId="7" fillId="33" borderId="0" xfId="0" applyNumberFormat="1" applyFont="1" applyFill="1" applyBorder="1" applyAlignment="1">
      <alignment horizontal="center" vertical="center"/>
    </xf>
    <xf numFmtId="3" fontId="4" fillId="33" borderId="11" xfId="0" applyNumberFormat="1" applyFont="1" applyFill="1" applyBorder="1" applyAlignment="1">
      <alignment horizontal="center" vertical="center"/>
    </xf>
    <xf numFmtId="3" fontId="4" fillId="33" borderId="11" xfId="57" applyNumberFormat="1" applyFont="1" applyFill="1" applyBorder="1" applyAlignment="1">
      <alignment horizontal="center" vertical="center"/>
      <protection/>
    </xf>
    <xf numFmtId="3" fontId="4" fillId="33" borderId="10" xfId="42" applyNumberFormat="1" applyFont="1" applyFill="1" applyBorder="1" applyAlignment="1">
      <alignment horizontal="center"/>
    </xf>
    <xf numFmtId="3" fontId="4" fillId="33" borderId="12" xfId="0" applyNumberFormat="1" applyFont="1" applyFill="1" applyBorder="1" applyAlignment="1">
      <alignment horizontal="center" vertical="center"/>
    </xf>
    <xf numFmtId="3" fontId="4" fillId="33" borderId="11" xfId="0" applyNumberFormat="1" applyFont="1" applyFill="1" applyBorder="1" applyAlignment="1">
      <alignment horizontal="center" vertical="center"/>
    </xf>
    <xf numFmtId="3" fontId="4" fillId="33" borderId="11" xfId="57" applyNumberFormat="1" applyFont="1" applyFill="1" applyBorder="1" applyAlignment="1">
      <alignment horizontal="center" vertical="center"/>
      <protection/>
    </xf>
    <xf numFmtId="3" fontId="8" fillId="33" borderId="11" xfId="57" applyNumberFormat="1" applyFont="1" applyFill="1" applyBorder="1" applyAlignment="1">
      <alignment horizontal="center" vertical="center"/>
      <protection/>
    </xf>
    <xf numFmtId="3" fontId="4" fillId="33" borderId="11" xfId="0" applyNumberFormat="1" applyFont="1" applyFill="1" applyBorder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/>
    </xf>
    <xf numFmtId="3" fontId="4" fillId="33" borderId="10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3" fontId="4" fillId="33" borderId="11" xfId="0" applyNumberFormat="1" applyFont="1" applyFill="1" applyBorder="1" applyAlignment="1">
      <alignment horizontal="center" vertical="center"/>
    </xf>
    <xf numFmtId="3" fontId="7" fillId="0" borderId="11" xfId="0" applyNumberFormat="1" applyFont="1" applyFill="1" applyBorder="1" applyAlignment="1">
      <alignment horizontal="center" vertical="center" wrapText="1"/>
    </xf>
    <xf numFmtId="3" fontId="4" fillId="33" borderId="13" xfId="57" applyNumberFormat="1" applyFont="1" applyFill="1" applyBorder="1" applyAlignment="1">
      <alignment horizontal="center" vertical="center"/>
      <protection/>
    </xf>
    <xf numFmtId="3" fontId="8" fillId="33" borderId="14" xfId="57" applyNumberFormat="1" applyFont="1" applyFill="1" applyBorder="1" applyAlignment="1">
      <alignment horizontal="center" vertical="center"/>
      <protection/>
    </xf>
    <xf numFmtId="3" fontId="8" fillId="33" borderId="15" xfId="57" applyNumberFormat="1" applyFont="1" applyFill="1" applyBorder="1" applyAlignment="1">
      <alignment horizontal="center" vertical="center"/>
      <protection/>
    </xf>
    <xf numFmtId="3" fontId="7" fillId="0" borderId="1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7" fillId="0" borderId="11" xfId="0" applyFont="1" applyFill="1" applyBorder="1" applyAlignment="1">
      <alignment horizontal="center" vertical="center" wrapText="1" shrinkToFit="1"/>
    </xf>
    <xf numFmtId="3" fontId="4" fillId="33" borderId="13" xfId="0" applyNumberFormat="1" applyFont="1" applyFill="1" applyBorder="1" applyAlignment="1">
      <alignment horizontal="center" vertical="center"/>
    </xf>
    <xf numFmtId="3" fontId="4" fillId="33" borderId="14" xfId="0" applyNumberFormat="1" applyFont="1" applyFill="1" applyBorder="1" applyAlignment="1">
      <alignment horizontal="center" vertical="center"/>
    </xf>
    <xf numFmtId="3" fontId="4" fillId="33" borderId="15" xfId="0" applyNumberFormat="1" applyFont="1" applyFill="1" applyBorder="1" applyAlignment="1">
      <alignment horizontal="center" vertical="center"/>
    </xf>
    <xf numFmtId="3" fontId="4" fillId="33" borderId="14" xfId="0" applyNumberFormat="1" applyFont="1" applyFill="1" applyBorder="1" applyAlignment="1">
      <alignment horizontal="center" vertical="center"/>
    </xf>
    <xf numFmtId="3" fontId="4" fillId="33" borderId="15" xfId="0" applyNumberFormat="1" applyFont="1" applyFill="1" applyBorder="1" applyAlignment="1">
      <alignment horizontal="center" vertical="center"/>
    </xf>
    <xf numFmtId="3" fontId="4" fillId="33" borderId="13" xfId="0" applyNumberFormat="1" applyFont="1" applyFill="1" applyBorder="1" applyAlignment="1">
      <alignment horizontal="center" vertical="center"/>
    </xf>
    <xf numFmtId="3" fontId="4" fillId="33" borderId="10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3" fontId="4" fillId="33" borderId="11" xfId="0" applyNumberFormat="1" applyFont="1" applyFill="1" applyBorder="1" applyAlignment="1">
      <alignment horizontal="center" vertical="center"/>
    </xf>
    <xf numFmtId="3" fontId="7" fillId="0" borderId="11" xfId="0" applyNumberFormat="1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 wrapText="1" shrinkToFit="1"/>
    </xf>
    <xf numFmtId="0" fontId="4" fillId="0" borderId="12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aprastas_Forma E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5"/>
  <sheetViews>
    <sheetView tabSelected="1" zoomScale="76" zoomScaleNormal="76" zoomScaleSheetLayoutView="100" zoomScalePageLayoutView="0" workbookViewId="0" topLeftCell="A1">
      <pane xSplit="1" topLeftCell="O1" activePane="topRight" state="frozen"/>
      <selection pane="topLeft" activeCell="A1" sqref="A1"/>
      <selection pane="topRight" activeCell="R28" sqref="R28"/>
    </sheetView>
  </sheetViews>
  <sheetFormatPr defaultColWidth="26.140625" defaultRowHeight="12.75"/>
  <cols>
    <col min="1" max="1" width="46.57421875" style="15" customWidth="1"/>
    <col min="2" max="16384" width="26.140625" style="15" customWidth="1"/>
  </cols>
  <sheetData>
    <row r="1" spans="1:25" ht="20.25">
      <c r="A1" s="55" t="s">
        <v>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Y1" s="15" t="s">
        <v>48</v>
      </c>
    </row>
    <row r="2" spans="1:21" ht="20.25">
      <c r="A2" s="55" t="s">
        <v>49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</row>
    <row r="3" spans="1:19" ht="10.5" customHeight="1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</row>
    <row r="4" spans="1:23" ht="42.75" customHeight="1">
      <c r="A4" s="17"/>
      <c r="B4" s="48" t="s">
        <v>24</v>
      </c>
      <c r="C4" s="48"/>
      <c r="D4" s="48" t="s">
        <v>47</v>
      </c>
      <c r="E4" s="48"/>
      <c r="F4" s="48" t="s">
        <v>18</v>
      </c>
      <c r="G4" s="48"/>
      <c r="H4" s="47" t="s">
        <v>19</v>
      </c>
      <c r="I4" s="47"/>
      <c r="J4" s="48" t="s">
        <v>44</v>
      </c>
      <c r="K4" s="48"/>
      <c r="L4" s="48" t="s">
        <v>23</v>
      </c>
      <c r="M4" s="48"/>
      <c r="N4" s="65" t="s">
        <v>43</v>
      </c>
      <c r="O4" s="65"/>
      <c r="P4" s="48" t="s">
        <v>20</v>
      </c>
      <c r="Q4" s="48"/>
      <c r="R4" s="57" t="s">
        <v>22</v>
      </c>
      <c r="S4" s="57"/>
      <c r="T4" s="48" t="s">
        <v>21</v>
      </c>
      <c r="U4" s="48"/>
      <c r="V4" s="48" t="s">
        <v>45</v>
      </c>
      <c r="W4" s="48"/>
    </row>
    <row r="5" spans="1:23" ht="20.25">
      <c r="A5" s="17" t="s">
        <v>10</v>
      </c>
      <c r="B5" s="18" t="s">
        <v>9</v>
      </c>
      <c r="C5" s="19" t="s">
        <v>4</v>
      </c>
      <c r="D5" s="18" t="s">
        <v>9</v>
      </c>
      <c r="E5" s="19" t="s">
        <v>4</v>
      </c>
      <c r="F5" s="18" t="s">
        <v>9</v>
      </c>
      <c r="G5" s="19" t="s">
        <v>4</v>
      </c>
      <c r="H5" s="18" t="s">
        <v>9</v>
      </c>
      <c r="I5" s="19" t="s">
        <v>4</v>
      </c>
      <c r="J5" s="18" t="s">
        <v>9</v>
      </c>
      <c r="K5" s="19" t="s">
        <v>4</v>
      </c>
      <c r="L5" s="18" t="s">
        <v>9</v>
      </c>
      <c r="M5" s="20" t="s">
        <v>4</v>
      </c>
      <c r="N5" s="18" t="s">
        <v>9</v>
      </c>
      <c r="O5" s="19" t="s">
        <v>4</v>
      </c>
      <c r="P5" s="21" t="s">
        <v>9</v>
      </c>
      <c r="Q5" s="19" t="s">
        <v>4</v>
      </c>
      <c r="R5" s="18" t="s">
        <v>9</v>
      </c>
      <c r="S5" s="19" t="s">
        <v>4</v>
      </c>
      <c r="T5" s="18" t="s">
        <v>9</v>
      </c>
      <c r="U5" s="19" t="s">
        <v>4</v>
      </c>
      <c r="V5" s="18" t="s">
        <v>9</v>
      </c>
      <c r="W5" s="19" t="s">
        <v>4</v>
      </c>
    </row>
    <row r="6" spans="1:23" s="31" customFormat="1" ht="18" customHeight="1">
      <c r="A6" s="30" t="s">
        <v>11</v>
      </c>
      <c r="B6" s="41">
        <v>65504</v>
      </c>
      <c r="C6" s="58">
        <v>47703</v>
      </c>
      <c r="D6" s="42">
        <v>464347</v>
      </c>
      <c r="E6" s="51">
        <v>377663</v>
      </c>
      <c r="F6" s="37">
        <v>0</v>
      </c>
      <c r="G6" s="49">
        <v>0</v>
      </c>
      <c r="H6" s="41">
        <v>77602</v>
      </c>
      <c r="I6" s="58">
        <f>40761+95</f>
        <v>40856</v>
      </c>
      <c r="J6" s="37">
        <v>11142</v>
      </c>
      <c r="K6" s="58">
        <v>8364.65588</v>
      </c>
      <c r="L6" s="41">
        <v>902126</v>
      </c>
      <c r="M6" s="64">
        <v>848148</v>
      </c>
      <c r="N6" s="41">
        <v>1654309</v>
      </c>
      <c r="O6" s="66">
        <v>1234445.66733</v>
      </c>
      <c r="P6" s="40">
        <v>50769</v>
      </c>
      <c r="Q6" s="63">
        <v>30246.02228</v>
      </c>
      <c r="R6" s="37">
        <v>0</v>
      </c>
      <c r="S6" s="49">
        <v>0</v>
      </c>
      <c r="T6" s="41">
        <v>80870</v>
      </c>
      <c r="U6" s="58">
        <v>40332.07251</v>
      </c>
      <c r="V6" s="37">
        <f>T6+R6+P6+N6+L6+J6+H6+F6+D6+B6</f>
        <v>3306669</v>
      </c>
      <c r="W6" s="49">
        <f>U6+S6+Q6+O6+M6+K6+I6+G6+E6+C6</f>
        <v>2627758.418</v>
      </c>
    </row>
    <row r="7" spans="1:23" s="31" customFormat="1" ht="18" customHeight="1">
      <c r="A7" s="30" t="s">
        <v>12</v>
      </c>
      <c r="B7" s="41">
        <v>7</v>
      </c>
      <c r="C7" s="60"/>
      <c r="D7" s="42">
        <v>23324</v>
      </c>
      <c r="E7" s="53"/>
      <c r="F7" s="37">
        <v>0</v>
      </c>
      <c r="G7" s="49"/>
      <c r="H7" s="41">
        <v>0</v>
      </c>
      <c r="I7" s="60"/>
      <c r="J7" s="37">
        <v>0</v>
      </c>
      <c r="K7" s="62"/>
      <c r="L7" s="41">
        <v>0</v>
      </c>
      <c r="M7" s="64"/>
      <c r="N7" s="41">
        <v>696</v>
      </c>
      <c r="O7" s="66"/>
      <c r="P7" s="40">
        <v>362</v>
      </c>
      <c r="Q7" s="60"/>
      <c r="R7" s="37">
        <v>0</v>
      </c>
      <c r="S7" s="49"/>
      <c r="T7" s="41">
        <v>233</v>
      </c>
      <c r="U7" s="62"/>
      <c r="V7" s="37">
        <f aca="true" t="shared" si="0" ref="V7:V14">T7+R7+P7+N7+L7+J7+H7+F7+D7+B7</f>
        <v>24622</v>
      </c>
      <c r="W7" s="49"/>
    </row>
    <row r="8" spans="1:23" s="31" customFormat="1" ht="18" customHeight="1">
      <c r="A8" s="30" t="s">
        <v>13</v>
      </c>
      <c r="B8" s="41">
        <v>1364</v>
      </c>
      <c r="C8" s="41">
        <v>3495</v>
      </c>
      <c r="D8" s="42">
        <v>9590</v>
      </c>
      <c r="E8" s="42">
        <v>31029</v>
      </c>
      <c r="F8" s="37">
        <v>0</v>
      </c>
      <c r="G8" s="37">
        <v>0</v>
      </c>
      <c r="H8" s="41">
        <v>0</v>
      </c>
      <c r="I8" s="41">
        <v>0</v>
      </c>
      <c r="J8" s="37">
        <v>0</v>
      </c>
      <c r="K8" s="41">
        <v>0</v>
      </c>
      <c r="L8" s="41">
        <v>40021</v>
      </c>
      <c r="M8" s="45">
        <v>41512</v>
      </c>
      <c r="N8" s="41">
        <v>21709</v>
      </c>
      <c r="O8" s="41">
        <v>48088.277230000014</v>
      </c>
      <c r="P8" s="40">
        <v>0</v>
      </c>
      <c r="Q8" s="37">
        <v>0</v>
      </c>
      <c r="R8" s="37">
        <v>0</v>
      </c>
      <c r="S8" s="37">
        <v>0</v>
      </c>
      <c r="T8" s="41">
        <v>2664</v>
      </c>
      <c r="U8" s="41">
        <v>5519.47076</v>
      </c>
      <c r="V8" s="37">
        <f t="shared" si="0"/>
        <v>75348</v>
      </c>
      <c r="W8" s="37">
        <f>U8+S8+Q8+O8+M8+K8+I8+G8+E8+C8</f>
        <v>129643.74799000002</v>
      </c>
    </row>
    <row r="9" spans="1:23" s="31" customFormat="1" ht="18" customHeight="1">
      <c r="A9" s="30" t="s">
        <v>14</v>
      </c>
      <c r="B9" s="41">
        <f>SUM(B10:B12)</f>
        <v>12084</v>
      </c>
      <c r="C9" s="58">
        <v>7356</v>
      </c>
      <c r="D9" s="42">
        <v>33210</v>
      </c>
      <c r="E9" s="51">
        <v>23747</v>
      </c>
      <c r="F9" s="37">
        <v>0</v>
      </c>
      <c r="G9" s="49">
        <v>0</v>
      </c>
      <c r="H9" s="41">
        <v>13579</v>
      </c>
      <c r="I9" s="58">
        <v>9333</v>
      </c>
      <c r="J9" s="37">
        <f>+J10+J11+J12</f>
        <v>20668</v>
      </c>
      <c r="K9" s="58">
        <v>10880.67698</v>
      </c>
      <c r="L9" s="41">
        <v>91565</v>
      </c>
      <c r="M9" s="64">
        <v>46258</v>
      </c>
      <c r="N9" s="41">
        <f>SUM(N10:N12)</f>
        <v>180192</v>
      </c>
      <c r="O9" s="58">
        <v>131103.10682999998</v>
      </c>
      <c r="P9" s="40">
        <v>5069</v>
      </c>
      <c r="Q9" s="63">
        <v>4410.51945</v>
      </c>
      <c r="R9" s="37">
        <v>198</v>
      </c>
      <c r="S9" s="49">
        <v>0</v>
      </c>
      <c r="T9" s="41">
        <v>16784</v>
      </c>
      <c r="U9" s="58">
        <v>17569.43044</v>
      </c>
      <c r="V9" s="37">
        <f t="shared" si="0"/>
        <v>373349</v>
      </c>
      <c r="W9" s="49">
        <f>U9+S9+Q9+O9+M9+K9+I9+G9+E9+C9</f>
        <v>250657.73369999995</v>
      </c>
    </row>
    <row r="10" spans="1:23" s="31" customFormat="1" ht="18" customHeight="1">
      <c r="A10" s="30" t="s">
        <v>16</v>
      </c>
      <c r="B10" s="41">
        <v>2401</v>
      </c>
      <c r="C10" s="59"/>
      <c r="D10" s="43"/>
      <c r="E10" s="52"/>
      <c r="F10" s="37">
        <v>0</v>
      </c>
      <c r="G10" s="49"/>
      <c r="H10" s="41">
        <v>0</v>
      </c>
      <c r="I10" s="59"/>
      <c r="J10" s="37">
        <v>0</v>
      </c>
      <c r="K10" s="61"/>
      <c r="L10" s="41">
        <v>15696</v>
      </c>
      <c r="M10" s="64"/>
      <c r="N10" s="41">
        <v>47050</v>
      </c>
      <c r="O10" s="61"/>
      <c r="P10" s="40">
        <v>1127</v>
      </c>
      <c r="Q10" s="59"/>
      <c r="R10" s="37">
        <v>0</v>
      </c>
      <c r="S10" s="49"/>
      <c r="T10" s="41">
        <v>8914</v>
      </c>
      <c r="U10" s="61"/>
      <c r="V10" s="37">
        <f t="shared" si="0"/>
        <v>75188</v>
      </c>
      <c r="W10" s="49"/>
    </row>
    <row r="11" spans="1:23" s="31" customFormat="1" ht="18" customHeight="1">
      <c r="A11" s="30" t="s">
        <v>15</v>
      </c>
      <c r="B11" s="41">
        <v>8140</v>
      </c>
      <c r="C11" s="60"/>
      <c r="D11" s="42">
        <v>29413</v>
      </c>
      <c r="E11" s="53"/>
      <c r="F11" s="37">
        <v>0</v>
      </c>
      <c r="G11" s="49"/>
      <c r="H11" s="41">
        <f>+H9</f>
        <v>13579</v>
      </c>
      <c r="I11" s="60"/>
      <c r="J11" s="37">
        <f>2019+18360</f>
        <v>20379</v>
      </c>
      <c r="K11" s="62"/>
      <c r="L11" s="41">
        <v>66598</v>
      </c>
      <c r="M11" s="64"/>
      <c r="N11" s="41">
        <v>114932</v>
      </c>
      <c r="O11" s="62"/>
      <c r="P11" s="40">
        <v>2695</v>
      </c>
      <c r="Q11" s="60"/>
      <c r="R11" s="37">
        <v>0</v>
      </c>
      <c r="S11" s="49"/>
      <c r="T11" s="41">
        <v>7870</v>
      </c>
      <c r="U11" s="62"/>
      <c r="V11" s="37">
        <f t="shared" si="0"/>
        <v>263606</v>
      </c>
      <c r="W11" s="49"/>
    </row>
    <row r="12" spans="1:23" s="31" customFormat="1" ht="18" customHeight="1">
      <c r="A12" s="30" t="s">
        <v>13</v>
      </c>
      <c r="B12" s="41">
        <v>1543</v>
      </c>
      <c r="C12" s="41">
        <v>1849</v>
      </c>
      <c r="D12" s="42">
        <v>3797</v>
      </c>
      <c r="E12" s="42">
        <v>9478</v>
      </c>
      <c r="F12" s="37">
        <v>0</v>
      </c>
      <c r="G12" s="37">
        <v>0</v>
      </c>
      <c r="H12" s="41">
        <v>0</v>
      </c>
      <c r="I12" s="41">
        <v>0</v>
      </c>
      <c r="J12" s="37">
        <v>289</v>
      </c>
      <c r="K12" s="41">
        <v>1292.60928</v>
      </c>
      <c r="L12" s="41">
        <v>9271</v>
      </c>
      <c r="M12" s="46">
        <v>11543</v>
      </c>
      <c r="N12" s="41">
        <v>18210</v>
      </c>
      <c r="O12" s="41">
        <v>60448.44582999998</v>
      </c>
      <c r="P12" s="40">
        <v>1247</v>
      </c>
      <c r="Q12" s="37">
        <v>2739.07292</v>
      </c>
      <c r="R12" s="37">
        <v>198</v>
      </c>
      <c r="S12" s="37">
        <v>360</v>
      </c>
      <c r="T12" s="41">
        <v>1226</v>
      </c>
      <c r="U12" s="41">
        <v>3028.811459999999</v>
      </c>
      <c r="V12" s="37">
        <f t="shared" si="0"/>
        <v>35781</v>
      </c>
      <c r="W12" s="37">
        <f>U12+S12+Q12+O12+M12+K12+I12+G12+E12+C12</f>
        <v>90738.93948999999</v>
      </c>
    </row>
    <row r="13" spans="1:23" s="31" customFormat="1" ht="18" customHeight="1">
      <c r="A13" s="30" t="s">
        <v>2</v>
      </c>
      <c r="B13" s="41">
        <v>0</v>
      </c>
      <c r="C13" s="41">
        <v>0</v>
      </c>
      <c r="D13" s="42">
        <v>0</v>
      </c>
      <c r="E13" s="42">
        <v>0</v>
      </c>
      <c r="F13" s="37">
        <v>0</v>
      </c>
      <c r="G13" s="37">
        <v>0</v>
      </c>
      <c r="H13" s="41">
        <v>0</v>
      </c>
      <c r="I13" s="41">
        <v>0</v>
      </c>
      <c r="J13" s="37">
        <v>0</v>
      </c>
      <c r="K13" s="41">
        <v>0</v>
      </c>
      <c r="L13" s="44">
        <v>0</v>
      </c>
      <c r="M13" s="46">
        <v>0</v>
      </c>
      <c r="N13" s="41">
        <v>0</v>
      </c>
      <c r="O13" s="41">
        <v>0</v>
      </c>
      <c r="P13" s="40">
        <v>0</v>
      </c>
      <c r="Q13" s="37">
        <v>0</v>
      </c>
      <c r="R13" s="37">
        <v>0</v>
      </c>
      <c r="S13" s="37">
        <v>0</v>
      </c>
      <c r="T13" s="41">
        <v>0</v>
      </c>
      <c r="U13" s="41">
        <v>0</v>
      </c>
      <c r="V13" s="37">
        <f t="shared" si="0"/>
        <v>0</v>
      </c>
      <c r="W13" s="37">
        <f>U13+S13+Q13+O13+M13+K13+I13+G13+E13+C13</f>
        <v>0</v>
      </c>
    </row>
    <row r="14" spans="1:23" s="31" customFormat="1" ht="18" customHeight="1">
      <c r="A14" s="30" t="s">
        <v>0</v>
      </c>
      <c r="B14" s="41">
        <f>SUM(B6+B9)</f>
        <v>77588</v>
      </c>
      <c r="C14" s="37">
        <f>SUM(C6:C12)</f>
        <v>60403</v>
      </c>
      <c r="D14" s="42">
        <v>497557</v>
      </c>
      <c r="E14" s="42">
        <v>401410</v>
      </c>
      <c r="F14" s="37">
        <v>0</v>
      </c>
      <c r="G14" s="37">
        <v>0</v>
      </c>
      <c r="H14" s="41">
        <f>+H9+H6</f>
        <v>91181</v>
      </c>
      <c r="I14" s="41">
        <f>SUM(I6,I9)</f>
        <v>50189</v>
      </c>
      <c r="J14" s="37">
        <f>J6+J9</f>
        <v>31810</v>
      </c>
      <c r="K14" s="41">
        <v>19245.332860000002</v>
      </c>
      <c r="L14" s="41">
        <f>L6+L9</f>
        <v>993691</v>
      </c>
      <c r="M14" s="45">
        <f>M6+M9</f>
        <v>894406</v>
      </c>
      <c r="N14" s="41">
        <f>+N6+N9</f>
        <v>1834501</v>
      </c>
      <c r="O14" s="41">
        <v>1365548.77416</v>
      </c>
      <c r="P14" s="40">
        <v>55838</v>
      </c>
      <c r="Q14" s="37">
        <v>34656.54173</v>
      </c>
      <c r="R14" s="37">
        <v>198</v>
      </c>
      <c r="S14" s="37">
        <v>360</v>
      </c>
      <c r="T14" s="41">
        <v>97654</v>
      </c>
      <c r="U14" s="41">
        <v>57901.502949999995</v>
      </c>
      <c r="V14" s="37">
        <f t="shared" si="0"/>
        <v>3680018</v>
      </c>
      <c r="W14" s="37">
        <f>U14+S14+Q14+O14+M14+K14+I14+G14+E14+C14</f>
        <v>2884120.1517</v>
      </c>
    </row>
    <row r="15" spans="1:23" s="22" customFormat="1" ht="19.5" customHeight="1">
      <c r="A15" s="23"/>
      <c r="B15" s="36"/>
      <c r="C15" s="36"/>
      <c r="D15" s="24"/>
      <c r="E15" s="24"/>
      <c r="F15" s="24"/>
      <c r="G15" s="24"/>
      <c r="H15" s="24"/>
      <c r="I15" s="24"/>
      <c r="J15" s="24"/>
      <c r="K15" s="24"/>
      <c r="L15" s="25"/>
      <c r="M15" s="23"/>
      <c r="N15" s="24"/>
      <c r="O15" s="24"/>
      <c r="P15" s="26"/>
      <c r="Q15" s="26"/>
      <c r="R15" s="24"/>
      <c r="S15" s="24"/>
      <c r="T15" s="24"/>
      <c r="U15" s="24"/>
      <c r="V15" s="24"/>
      <c r="W15" s="24"/>
    </row>
    <row r="16" spans="1:24" s="28" customFormat="1" ht="42.75" customHeight="1">
      <c r="A16" s="27"/>
      <c r="B16" s="54" t="s">
        <v>24</v>
      </c>
      <c r="C16" s="54"/>
      <c r="D16" s="54" t="s">
        <v>17</v>
      </c>
      <c r="E16" s="54"/>
      <c r="F16" s="54" t="s">
        <v>18</v>
      </c>
      <c r="G16" s="54"/>
      <c r="H16" s="50" t="s">
        <v>19</v>
      </c>
      <c r="I16" s="50"/>
      <c r="J16" s="54" t="s">
        <v>44</v>
      </c>
      <c r="K16" s="54"/>
      <c r="L16" s="54" t="s">
        <v>23</v>
      </c>
      <c r="M16" s="54"/>
      <c r="N16" s="54" t="s">
        <v>43</v>
      </c>
      <c r="O16" s="54"/>
      <c r="P16" s="54" t="s">
        <v>20</v>
      </c>
      <c r="Q16" s="54"/>
      <c r="R16" s="67" t="s">
        <v>22</v>
      </c>
      <c r="S16" s="67"/>
      <c r="T16" s="54" t="s">
        <v>21</v>
      </c>
      <c r="U16" s="54"/>
      <c r="V16" s="54" t="s">
        <v>45</v>
      </c>
      <c r="W16" s="54"/>
      <c r="X16" s="22"/>
    </row>
    <row r="17" spans="1:24" s="28" customFormat="1" ht="60.75">
      <c r="A17" s="27" t="s">
        <v>8</v>
      </c>
      <c r="B17" s="19" t="s">
        <v>3</v>
      </c>
      <c r="C17" s="19" t="s">
        <v>4</v>
      </c>
      <c r="D17" s="19" t="s">
        <v>3</v>
      </c>
      <c r="E17" s="19" t="s">
        <v>4</v>
      </c>
      <c r="F17" s="19" t="s">
        <v>3</v>
      </c>
      <c r="G17" s="19" t="s">
        <v>4</v>
      </c>
      <c r="H17" s="19" t="s">
        <v>3</v>
      </c>
      <c r="I17" s="19" t="s">
        <v>4</v>
      </c>
      <c r="J17" s="19" t="s">
        <v>3</v>
      </c>
      <c r="K17" s="19" t="s">
        <v>4</v>
      </c>
      <c r="L17" s="19" t="s">
        <v>3</v>
      </c>
      <c r="M17" s="20" t="s">
        <v>4</v>
      </c>
      <c r="N17" s="19" t="s">
        <v>3</v>
      </c>
      <c r="O17" s="19" t="s">
        <v>4</v>
      </c>
      <c r="P17" s="29" t="s">
        <v>3</v>
      </c>
      <c r="Q17" s="19" t="s">
        <v>4</v>
      </c>
      <c r="R17" s="19" t="s">
        <v>3</v>
      </c>
      <c r="S17" s="19" t="s">
        <v>4</v>
      </c>
      <c r="T17" s="19" t="s">
        <v>3</v>
      </c>
      <c r="U17" s="19" t="s">
        <v>4</v>
      </c>
      <c r="V17" s="19" t="s">
        <v>3</v>
      </c>
      <c r="W17" s="19" t="s">
        <v>4</v>
      </c>
      <c r="X17" s="22"/>
    </row>
    <row r="18" spans="1:24" s="28" customFormat="1" ht="20.25">
      <c r="A18" s="27" t="s">
        <v>5</v>
      </c>
      <c r="B18" s="37">
        <v>86</v>
      </c>
      <c r="C18" s="37">
        <v>41724</v>
      </c>
      <c r="D18" s="38">
        <v>863</v>
      </c>
      <c r="E18" s="38">
        <v>327304</v>
      </c>
      <c r="F18" s="37">
        <v>0</v>
      </c>
      <c r="G18" s="37">
        <v>0</v>
      </c>
      <c r="H18" s="37">
        <v>65</v>
      </c>
      <c r="I18" s="37">
        <v>33103</v>
      </c>
      <c r="J18" s="37">
        <v>20.835</v>
      </c>
      <c r="K18" s="37">
        <v>9765.67895</v>
      </c>
      <c r="L18" s="34">
        <v>1785</v>
      </c>
      <c r="M18" s="39">
        <v>655105</v>
      </c>
      <c r="N18" s="37">
        <v>3101.441</v>
      </c>
      <c r="O18" s="37">
        <v>1043236.6200400001</v>
      </c>
      <c r="P18" s="40">
        <v>71</v>
      </c>
      <c r="Q18" s="37">
        <v>27870.06767</v>
      </c>
      <c r="R18" s="37">
        <v>0</v>
      </c>
      <c r="S18" s="37">
        <v>126</v>
      </c>
      <c r="T18" s="37">
        <v>83.435</v>
      </c>
      <c r="U18" s="37">
        <v>36412.094</v>
      </c>
      <c r="V18" s="37">
        <f aca="true" t="shared" si="1" ref="V18:W20">T18+R18+P18+N18+L18+J18+H18+F18+D18+B18</f>
        <v>6075.711</v>
      </c>
      <c r="W18" s="37">
        <f t="shared" si="1"/>
        <v>2174646.4606600003</v>
      </c>
      <c r="X18" s="35"/>
    </row>
    <row r="19" spans="1:24" s="28" customFormat="1" ht="20.25">
      <c r="A19" s="27" t="s">
        <v>6</v>
      </c>
      <c r="B19" s="37">
        <v>0</v>
      </c>
      <c r="C19" s="37">
        <v>61</v>
      </c>
      <c r="D19" s="38">
        <v>2</v>
      </c>
      <c r="E19" s="38">
        <v>815</v>
      </c>
      <c r="F19" s="37">
        <v>0</v>
      </c>
      <c r="G19" s="37">
        <v>0</v>
      </c>
      <c r="H19" s="37">
        <v>0</v>
      </c>
      <c r="I19" s="37">
        <v>0</v>
      </c>
      <c r="J19" s="32">
        <v>0</v>
      </c>
      <c r="K19" s="32">
        <v>0</v>
      </c>
      <c r="L19" s="34">
        <v>1</v>
      </c>
      <c r="M19" s="39">
        <v>677</v>
      </c>
      <c r="N19" s="37">
        <v>17.375</v>
      </c>
      <c r="O19" s="37">
        <v>5017.048599999998</v>
      </c>
      <c r="P19" s="40">
        <v>0</v>
      </c>
      <c r="Q19" s="37"/>
      <c r="R19" s="37">
        <v>0</v>
      </c>
      <c r="S19" s="37">
        <v>0</v>
      </c>
      <c r="T19" s="37">
        <v>0.082</v>
      </c>
      <c r="U19" s="37">
        <v>257.656</v>
      </c>
      <c r="V19" s="37">
        <f t="shared" si="1"/>
        <v>20.457</v>
      </c>
      <c r="W19" s="37">
        <f t="shared" si="1"/>
        <v>6827.704599999998</v>
      </c>
      <c r="X19" s="35"/>
    </row>
    <row r="20" spans="1:24" s="28" customFormat="1" ht="20.25">
      <c r="A20" s="27" t="s">
        <v>7</v>
      </c>
      <c r="B20" s="37">
        <v>233</v>
      </c>
      <c r="C20" s="37">
        <v>18618</v>
      </c>
      <c r="D20" s="38">
        <v>1280</v>
      </c>
      <c r="E20" s="38">
        <v>73291</v>
      </c>
      <c r="F20" s="37">
        <v>0</v>
      </c>
      <c r="G20" s="37">
        <v>0</v>
      </c>
      <c r="H20" s="37">
        <v>210</v>
      </c>
      <c r="I20" s="37">
        <v>17086</v>
      </c>
      <c r="J20" s="37">
        <v>113.048</v>
      </c>
      <c r="K20" s="37">
        <v>9479.653909999999</v>
      </c>
      <c r="L20" s="34">
        <v>3779</v>
      </c>
      <c r="M20" s="39">
        <v>238624</v>
      </c>
      <c r="N20" s="37">
        <v>5675.947</v>
      </c>
      <c r="O20" s="37">
        <v>317295.10552000004</v>
      </c>
      <c r="P20" s="40">
        <v>109</v>
      </c>
      <c r="Q20" s="37">
        <v>6786.47407</v>
      </c>
      <c r="R20" s="37">
        <v>1</v>
      </c>
      <c r="S20" s="37">
        <v>234</v>
      </c>
      <c r="T20" s="37">
        <v>161.57</v>
      </c>
      <c r="U20" s="37">
        <v>21231.76</v>
      </c>
      <c r="V20" s="37">
        <f t="shared" si="1"/>
        <v>11562.565</v>
      </c>
      <c r="W20" s="37">
        <f t="shared" si="1"/>
        <v>702645.9935</v>
      </c>
      <c r="X20" s="35"/>
    </row>
    <row r="21" spans="1:24" s="28" customFormat="1" ht="20.25">
      <c r="A21" s="27" t="s">
        <v>0</v>
      </c>
      <c r="B21" s="37">
        <f>SUM(B18:B20)</f>
        <v>319</v>
      </c>
      <c r="C21" s="37">
        <f>SUM(C18:C20)</f>
        <v>60403</v>
      </c>
      <c r="D21" s="38">
        <v>2145</v>
      </c>
      <c r="E21" s="38">
        <v>401410</v>
      </c>
      <c r="F21" s="37">
        <v>0</v>
      </c>
      <c r="G21" s="37">
        <v>0</v>
      </c>
      <c r="H21" s="37">
        <f>SUM(H18:H20)</f>
        <v>275</v>
      </c>
      <c r="I21" s="37">
        <f>SUM(I18:I20)</f>
        <v>50189</v>
      </c>
      <c r="J21" s="37">
        <f>SUM(J18:J20)</f>
        <v>133.883</v>
      </c>
      <c r="K21" s="37">
        <f>SUM(K18:K20)</f>
        <v>19245.33286</v>
      </c>
      <c r="L21" s="34">
        <f>+SUM(L18:L20)</f>
        <v>5565</v>
      </c>
      <c r="M21" s="39">
        <f>+SUM(M18:M20)</f>
        <v>894406</v>
      </c>
      <c r="N21" s="37">
        <f>SUM(N18:N20)</f>
        <v>8794.762999999999</v>
      </c>
      <c r="O21" s="37">
        <f>SUM(O18:O20)</f>
        <v>1365548.77416</v>
      </c>
      <c r="P21" s="40">
        <v>180</v>
      </c>
      <c r="Q21" s="37">
        <v>34656.54174</v>
      </c>
      <c r="R21" s="37">
        <v>1</v>
      </c>
      <c r="S21" s="37">
        <v>360</v>
      </c>
      <c r="T21" s="37">
        <v>245.087</v>
      </c>
      <c r="U21" s="37">
        <v>57901.509999999995</v>
      </c>
      <c r="V21" s="37">
        <f>T21+R21+P21+N21+L21+J21+H21+F21+D21</f>
        <v>17339.733</v>
      </c>
      <c r="W21" s="37">
        <f>U21+S21+Q21+O21+M21+K21+I21+G21+E21+C21</f>
        <v>2884120.15876</v>
      </c>
      <c r="X21" s="35"/>
    </row>
    <row r="22" spans="2:24" s="28" customFormat="1" ht="20.25"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</row>
    <row r="23" spans="2:24" ht="20.25"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16"/>
      <c r="X23" s="16"/>
    </row>
    <row r="24" spans="2:22" ht="20.25"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</row>
    <row r="25" ht="20.25">
      <c r="M25" s="28"/>
    </row>
  </sheetData>
  <sheetProtection/>
  <mergeCells count="47">
    <mergeCell ref="V4:W4"/>
    <mergeCell ref="W6:W7"/>
    <mergeCell ref="W9:W11"/>
    <mergeCell ref="V16:W16"/>
    <mergeCell ref="Q6:Q7"/>
    <mergeCell ref="R16:S16"/>
    <mergeCell ref="S6:S7"/>
    <mergeCell ref="J4:K4"/>
    <mergeCell ref="P16:Q16"/>
    <mergeCell ref="M6:M7"/>
    <mergeCell ref="L4:M4"/>
    <mergeCell ref="N4:O4"/>
    <mergeCell ref="P4:Q4"/>
    <mergeCell ref="M9:M11"/>
    <mergeCell ref="O6:O7"/>
    <mergeCell ref="K9:K11"/>
    <mergeCell ref="O9:O11"/>
    <mergeCell ref="I9:I11"/>
    <mergeCell ref="U9:U11"/>
    <mergeCell ref="T16:U16"/>
    <mergeCell ref="N16:O16"/>
    <mergeCell ref="Q9:Q11"/>
    <mergeCell ref="U6:U7"/>
    <mergeCell ref="K6:K7"/>
    <mergeCell ref="J16:K16"/>
    <mergeCell ref="L16:M16"/>
    <mergeCell ref="S9:S11"/>
    <mergeCell ref="A1:U1"/>
    <mergeCell ref="A2:U2"/>
    <mergeCell ref="A3:S3"/>
    <mergeCell ref="R4:S4"/>
    <mergeCell ref="T4:U4"/>
    <mergeCell ref="C9:C11"/>
    <mergeCell ref="I6:I7"/>
    <mergeCell ref="E6:E7"/>
    <mergeCell ref="C6:C7"/>
    <mergeCell ref="G6:G7"/>
    <mergeCell ref="H4:I4"/>
    <mergeCell ref="B4:C4"/>
    <mergeCell ref="D4:E4"/>
    <mergeCell ref="F4:G4"/>
    <mergeCell ref="G9:G11"/>
    <mergeCell ref="H16:I16"/>
    <mergeCell ref="E9:E11"/>
    <mergeCell ref="D16:E16"/>
    <mergeCell ref="F16:G16"/>
    <mergeCell ref="B16:C16"/>
  </mergeCells>
  <printOptions/>
  <pageMargins left="0.75" right="0.75" top="1" bottom="1" header="0.5" footer="0.5"/>
  <pageSetup fitToHeight="1" fitToWidth="1" horizontalDpi="600" verticalDpi="600" orientation="landscape" paperSize="9" scale="21" r:id="rId1"/>
  <ignoredErrors>
    <ignoredError sqref="D16:E1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zoomScale="57" zoomScaleNormal="57" zoomScaleSheetLayoutView="100" zoomScalePageLayoutView="0" workbookViewId="0" topLeftCell="A1">
      <pane xSplit="1" topLeftCell="B1" activePane="topRight" state="frozen"/>
      <selection pane="topLeft" activeCell="A1" sqref="A1"/>
      <selection pane="topRight" activeCell="D31" sqref="D31"/>
    </sheetView>
  </sheetViews>
  <sheetFormatPr defaultColWidth="9.140625" defaultRowHeight="12.75"/>
  <cols>
    <col min="1" max="1" width="38.7109375" style="4" customWidth="1"/>
    <col min="2" max="21" width="18.00390625" style="4" customWidth="1"/>
    <col min="22" max="22" width="22.8515625" style="4" customWidth="1"/>
    <col min="23" max="23" width="15.140625" style="4" customWidth="1"/>
    <col min="24" max="16384" width="9.140625" style="4" customWidth="1"/>
  </cols>
  <sheetData>
    <row r="1" spans="1:21" ht="15.75">
      <c r="A1" s="9" t="s">
        <v>35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10"/>
      <c r="U1" s="10"/>
    </row>
    <row r="2" spans="1:21" ht="15.75">
      <c r="A2" s="9" t="s">
        <v>50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10"/>
      <c r="U2" s="10"/>
    </row>
    <row r="3" spans="1:19" ht="10.5" customHeight="1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</row>
    <row r="4" spans="1:23" ht="42.75" customHeight="1">
      <c r="A4" s="3"/>
      <c r="B4" s="68" t="s">
        <v>24</v>
      </c>
      <c r="C4" s="69"/>
      <c r="D4" s="68" t="s">
        <v>47</v>
      </c>
      <c r="E4" s="69"/>
      <c r="F4" s="68" t="s">
        <v>18</v>
      </c>
      <c r="G4" s="69"/>
      <c r="H4" s="73" t="s">
        <v>19</v>
      </c>
      <c r="I4" s="74"/>
      <c r="J4" s="68" t="s">
        <v>44</v>
      </c>
      <c r="K4" s="69"/>
      <c r="L4" s="68" t="s">
        <v>23</v>
      </c>
      <c r="M4" s="69"/>
      <c r="N4" s="68" t="s">
        <v>43</v>
      </c>
      <c r="O4" s="69"/>
      <c r="P4" s="68" t="s">
        <v>20</v>
      </c>
      <c r="Q4" s="69"/>
      <c r="R4" s="71" t="s">
        <v>22</v>
      </c>
      <c r="S4" s="72"/>
      <c r="T4" s="68" t="s">
        <v>21</v>
      </c>
      <c r="U4" s="69"/>
      <c r="V4" s="75" t="s">
        <v>46</v>
      </c>
      <c r="W4" s="75"/>
    </row>
    <row r="5" spans="1:23" ht="45">
      <c r="A5" s="3" t="s">
        <v>27</v>
      </c>
      <c r="B5" s="6" t="s">
        <v>25</v>
      </c>
      <c r="C5" s="5" t="s">
        <v>26</v>
      </c>
      <c r="D5" s="6" t="s">
        <v>25</v>
      </c>
      <c r="E5" s="5" t="s">
        <v>26</v>
      </c>
      <c r="F5" s="6" t="s">
        <v>25</v>
      </c>
      <c r="G5" s="5" t="s">
        <v>26</v>
      </c>
      <c r="H5" s="6" t="s">
        <v>25</v>
      </c>
      <c r="I5" s="5" t="s">
        <v>26</v>
      </c>
      <c r="J5" s="6" t="s">
        <v>25</v>
      </c>
      <c r="K5" s="5" t="s">
        <v>26</v>
      </c>
      <c r="L5" s="6" t="s">
        <v>25</v>
      </c>
      <c r="M5" s="5" t="s">
        <v>26</v>
      </c>
      <c r="N5" s="6" t="s">
        <v>25</v>
      </c>
      <c r="O5" s="5" t="s">
        <v>26</v>
      </c>
      <c r="P5" s="6" t="s">
        <v>25</v>
      </c>
      <c r="Q5" s="5" t="s">
        <v>26</v>
      </c>
      <c r="R5" s="6" t="s">
        <v>25</v>
      </c>
      <c r="S5" s="5" t="s">
        <v>26</v>
      </c>
      <c r="T5" s="6" t="s">
        <v>25</v>
      </c>
      <c r="U5" s="5" t="s">
        <v>26</v>
      </c>
      <c r="V5" s="18" t="s">
        <v>25</v>
      </c>
      <c r="W5" s="5" t="s">
        <v>26</v>
      </c>
    </row>
    <row r="6" spans="1:23" ht="18" customHeight="1">
      <c r="A6" s="1" t="s">
        <v>28</v>
      </c>
      <c r="B6" s="41">
        <v>65504</v>
      </c>
      <c r="C6" s="58">
        <v>47703</v>
      </c>
      <c r="D6" s="42">
        <v>464347</v>
      </c>
      <c r="E6" s="51">
        <v>377663</v>
      </c>
      <c r="F6" s="37">
        <v>0</v>
      </c>
      <c r="G6" s="49">
        <v>0</v>
      </c>
      <c r="H6" s="41">
        <v>77602</v>
      </c>
      <c r="I6" s="58">
        <f>40761+95</f>
        <v>40856</v>
      </c>
      <c r="J6" s="37">
        <v>11142</v>
      </c>
      <c r="K6" s="58">
        <v>8364.65588</v>
      </c>
      <c r="L6" s="41">
        <v>902126</v>
      </c>
      <c r="M6" s="64">
        <v>848148</v>
      </c>
      <c r="N6" s="41">
        <v>1654309</v>
      </c>
      <c r="O6" s="66">
        <v>1234445.66733</v>
      </c>
      <c r="P6" s="40">
        <v>50769</v>
      </c>
      <c r="Q6" s="63">
        <v>30246.02228</v>
      </c>
      <c r="R6" s="37">
        <v>0</v>
      </c>
      <c r="S6" s="49">
        <v>0</v>
      </c>
      <c r="T6" s="41">
        <v>80870</v>
      </c>
      <c r="U6" s="58">
        <v>40332.07251</v>
      </c>
      <c r="V6" s="37">
        <f>T6+R6+P6+N6+L6+J6+H6+F6+D6+B6</f>
        <v>3306669</v>
      </c>
      <c r="W6" s="49">
        <f>U6+S6+Q6+O6+M6+K6+I6+G6+E6+C6</f>
        <v>2627758.418</v>
      </c>
    </row>
    <row r="7" spans="1:23" ht="18" customHeight="1">
      <c r="A7" s="1" t="s">
        <v>29</v>
      </c>
      <c r="B7" s="41">
        <v>7</v>
      </c>
      <c r="C7" s="60"/>
      <c r="D7" s="42">
        <v>23324</v>
      </c>
      <c r="E7" s="53"/>
      <c r="F7" s="37">
        <v>0</v>
      </c>
      <c r="G7" s="49"/>
      <c r="H7" s="41">
        <v>0</v>
      </c>
      <c r="I7" s="60"/>
      <c r="J7" s="37">
        <v>0</v>
      </c>
      <c r="K7" s="62"/>
      <c r="L7" s="41">
        <v>0</v>
      </c>
      <c r="M7" s="64"/>
      <c r="N7" s="41">
        <v>696</v>
      </c>
      <c r="O7" s="66"/>
      <c r="P7" s="40">
        <v>362</v>
      </c>
      <c r="Q7" s="60"/>
      <c r="R7" s="37">
        <v>0</v>
      </c>
      <c r="S7" s="49"/>
      <c r="T7" s="41">
        <v>233</v>
      </c>
      <c r="U7" s="62"/>
      <c r="V7" s="37">
        <f aca="true" t="shared" si="0" ref="V7:V14">T7+R7+P7+N7+L7+J7+H7+F7+D7+B7</f>
        <v>24622</v>
      </c>
      <c r="W7" s="49"/>
    </row>
    <row r="8" spans="1:23" ht="18" customHeight="1">
      <c r="A8" s="1" t="s">
        <v>30</v>
      </c>
      <c r="B8" s="41">
        <v>1364</v>
      </c>
      <c r="C8" s="41">
        <v>3495</v>
      </c>
      <c r="D8" s="42">
        <v>9590</v>
      </c>
      <c r="E8" s="42">
        <v>31029</v>
      </c>
      <c r="F8" s="37">
        <v>0</v>
      </c>
      <c r="G8" s="37">
        <v>0</v>
      </c>
      <c r="H8" s="41">
        <v>0</v>
      </c>
      <c r="I8" s="41">
        <v>0</v>
      </c>
      <c r="J8" s="37">
        <v>0</v>
      </c>
      <c r="K8" s="41">
        <v>0</v>
      </c>
      <c r="L8" s="41">
        <v>40021</v>
      </c>
      <c r="M8" s="45">
        <v>41512</v>
      </c>
      <c r="N8" s="41">
        <v>21709</v>
      </c>
      <c r="O8" s="41">
        <v>48088.277230000014</v>
      </c>
      <c r="P8" s="40">
        <v>0</v>
      </c>
      <c r="Q8" s="37">
        <v>0</v>
      </c>
      <c r="R8" s="37">
        <v>0</v>
      </c>
      <c r="S8" s="37">
        <v>0</v>
      </c>
      <c r="T8" s="41">
        <v>2664</v>
      </c>
      <c r="U8" s="41">
        <v>5519.47076</v>
      </c>
      <c r="V8" s="37">
        <f t="shared" si="0"/>
        <v>75348</v>
      </c>
      <c r="W8" s="37">
        <f>U8+S8+Q8+O8+M8+K8+I8+G8+E8+C8</f>
        <v>129643.74799000002</v>
      </c>
    </row>
    <row r="9" spans="1:23" ht="18" customHeight="1">
      <c r="A9" s="1" t="s">
        <v>31</v>
      </c>
      <c r="B9" s="41">
        <f>SUM(B10:B12)</f>
        <v>12084</v>
      </c>
      <c r="C9" s="58">
        <v>7356</v>
      </c>
      <c r="D9" s="42">
        <v>33210</v>
      </c>
      <c r="E9" s="51">
        <v>23747</v>
      </c>
      <c r="F9" s="37">
        <v>0</v>
      </c>
      <c r="G9" s="49">
        <v>0</v>
      </c>
      <c r="H9" s="41">
        <v>13579</v>
      </c>
      <c r="I9" s="58">
        <v>9333</v>
      </c>
      <c r="J9" s="37">
        <f>+J10+J11+J12</f>
        <v>20668</v>
      </c>
      <c r="K9" s="58">
        <v>10880.67698</v>
      </c>
      <c r="L9" s="41">
        <v>91565</v>
      </c>
      <c r="M9" s="64">
        <v>46258</v>
      </c>
      <c r="N9" s="41">
        <f>SUM(N10:N12)</f>
        <v>180192</v>
      </c>
      <c r="O9" s="58">
        <v>131103.10682999998</v>
      </c>
      <c r="P9" s="40">
        <v>5069</v>
      </c>
      <c r="Q9" s="63">
        <v>4410.51945</v>
      </c>
      <c r="R9" s="37">
        <v>198</v>
      </c>
      <c r="S9" s="49">
        <v>0</v>
      </c>
      <c r="T9" s="41">
        <v>16784</v>
      </c>
      <c r="U9" s="58">
        <v>17569.43044</v>
      </c>
      <c r="V9" s="37">
        <f t="shared" si="0"/>
        <v>373349</v>
      </c>
      <c r="W9" s="49">
        <f>U9+S9+Q9+O9+M9+K9+I9+G9+E9+C9</f>
        <v>250657.73369999995</v>
      </c>
    </row>
    <row r="10" spans="1:23" ht="18" customHeight="1">
      <c r="A10" s="1" t="s">
        <v>32</v>
      </c>
      <c r="B10" s="41">
        <v>2401</v>
      </c>
      <c r="C10" s="59"/>
      <c r="D10" s="43"/>
      <c r="E10" s="52"/>
      <c r="F10" s="37">
        <v>0</v>
      </c>
      <c r="G10" s="49"/>
      <c r="H10" s="41">
        <v>0</v>
      </c>
      <c r="I10" s="59"/>
      <c r="J10" s="37">
        <v>0</v>
      </c>
      <c r="K10" s="61"/>
      <c r="L10" s="41">
        <v>15696</v>
      </c>
      <c r="M10" s="64"/>
      <c r="N10" s="41">
        <v>47050</v>
      </c>
      <c r="O10" s="61"/>
      <c r="P10" s="40">
        <v>1127</v>
      </c>
      <c r="Q10" s="59"/>
      <c r="R10" s="37">
        <v>0</v>
      </c>
      <c r="S10" s="49"/>
      <c r="T10" s="41">
        <v>8914</v>
      </c>
      <c r="U10" s="61"/>
      <c r="V10" s="37">
        <f t="shared" si="0"/>
        <v>75188</v>
      </c>
      <c r="W10" s="49"/>
    </row>
    <row r="11" spans="1:23" ht="18" customHeight="1">
      <c r="A11" s="1" t="s">
        <v>33</v>
      </c>
      <c r="B11" s="41">
        <v>8140</v>
      </c>
      <c r="C11" s="60"/>
      <c r="D11" s="42">
        <v>29413</v>
      </c>
      <c r="E11" s="53"/>
      <c r="F11" s="37">
        <v>0</v>
      </c>
      <c r="G11" s="49"/>
      <c r="H11" s="41">
        <f>+H9</f>
        <v>13579</v>
      </c>
      <c r="I11" s="60"/>
      <c r="J11" s="37">
        <f>2019+18360</f>
        <v>20379</v>
      </c>
      <c r="K11" s="62"/>
      <c r="L11" s="41">
        <v>66598</v>
      </c>
      <c r="M11" s="64"/>
      <c r="N11" s="41">
        <v>114932</v>
      </c>
      <c r="O11" s="62"/>
      <c r="P11" s="40">
        <v>2695</v>
      </c>
      <c r="Q11" s="60"/>
      <c r="R11" s="37">
        <v>0</v>
      </c>
      <c r="S11" s="49"/>
      <c r="T11" s="41">
        <v>7870</v>
      </c>
      <c r="U11" s="62"/>
      <c r="V11" s="37">
        <f t="shared" si="0"/>
        <v>263606</v>
      </c>
      <c r="W11" s="49"/>
    </row>
    <row r="12" spans="1:23" ht="18" customHeight="1">
      <c r="A12" s="1" t="s">
        <v>30</v>
      </c>
      <c r="B12" s="41">
        <v>1543</v>
      </c>
      <c r="C12" s="41">
        <v>1849</v>
      </c>
      <c r="D12" s="42">
        <v>3797</v>
      </c>
      <c r="E12" s="42">
        <v>9478</v>
      </c>
      <c r="F12" s="37">
        <v>0</v>
      </c>
      <c r="G12" s="37">
        <v>0</v>
      </c>
      <c r="H12" s="41">
        <v>0</v>
      </c>
      <c r="I12" s="41">
        <v>0</v>
      </c>
      <c r="J12" s="37">
        <v>289</v>
      </c>
      <c r="K12" s="41">
        <v>1292.60928</v>
      </c>
      <c r="L12" s="41">
        <v>9271</v>
      </c>
      <c r="M12" s="46">
        <v>11543</v>
      </c>
      <c r="N12" s="41">
        <v>18210</v>
      </c>
      <c r="O12" s="41">
        <v>60448.44582999998</v>
      </c>
      <c r="P12" s="40">
        <v>1247</v>
      </c>
      <c r="Q12" s="37">
        <v>2739.07292</v>
      </c>
      <c r="R12" s="37">
        <v>198</v>
      </c>
      <c r="S12" s="37">
        <v>360</v>
      </c>
      <c r="T12" s="41">
        <v>1226</v>
      </c>
      <c r="U12" s="41">
        <v>3028.811459999999</v>
      </c>
      <c r="V12" s="37">
        <f t="shared" si="0"/>
        <v>35781</v>
      </c>
      <c r="W12" s="37">
        <f>U12+S12+Q12+O12+M12+K12+I12+G12+E12+C12</f>
        <v>90738.93948999999</v>
      </c>
    </row>
    <row r="13" spans="1:23" ht="18" customHeight="1">
      <c r="A13" s="1" t="s">
        <v>34</v>
      </c>
      <c r="B13" s="41">
        <v>0</v>
      </c>
      <c r="C13" s="41">
        <v>0</v>
      </c>
      <c r="D13" s="42">
        <v>0</v>
      </c>
      <c r="E13" s="42">
        <v>0</v>
      </c>
      <c r="F13" s="37">
        <v>0</v>
      </c>
      <c r="G13" s="37">
        <v>0</v>
      </c>
      <c r="H13" s="41">
        <v>0</v>
      </c>
      <c r="I13" s="41">
        <v>0</v>
      </c>
      <c r="J13" s="37">
        <v>0</v>
      </c>
      <c r="K13" s="41">
        <v>0</v>
      </c>
      <c r="L13" s="44">
        <v>0</v>
      </c>
      <c r="M13" s="46">
        <v>0</v>
      </c>
      <c r="N13" s="41">
        <v>0</v>
      </c>
      <c r="O13" s="41">
        <v>0</v>
      </c>
      <c r="P13" s="40">
        <v>0</v>
      </c>
      <c r="Q13" s="37">
        <v>0</v>
      </c>
      <c r="R13" s="37">
        <v>0</v>
      </c>
      <c r="S13" s="37">
        <v>0</v>
      </c>
      <c r="T13" s="41">
        <v>0</v>
      </c>
      <c r="U13" s="41">
        <v>0</v>
      </c>
      <c r="V13" s="37">
        <f t="shared" si="0"/>
        <v>0</v>
      </c>
      <c r="W13" s="37">
        <f>U13+S13+Q13+O13+M13+K13+I13+G13+E13+C13</f>
        <v>0</v>
      </c>
    </row>
    <row r="14" spans="1:23" ht="18" customHeight="1">
      <c r="A14" s="1" t="s">
        <v>36</v>
      </c>
      <c r="B14" s="41">
        <f>SUM(B6+B9)</f>
        <v>77588</v>
      </c>
      <c r="C14" s="37">
        <f>SUM(C6:C12)</f>
        <v>60403</v>
      </c>
      <c r="D14" s="42">
        <v>497557</v>
      </c>
      <c r="E14" s="42">
        <v>401410</v>
      </c>
      <c r="F14" s="37">
        <v>0</v>
      </c>
      <c r="G14" s="37">
        <v>0</v>
      </c>
      <c r="H14" s="41">
        <f>+H9+H6</f>
        <v>91181</v>
      </c>
      <c r="I14" s="41">
        <f>SUM(I6,I9)</f>
        <v>50189</v>
      </c>
      <c r="J14" s="37">
        <f>J6+J9</f>
        <v>31810</v>
      </c>
      <c r="K14" s="41">
        <v>19245.332860000002</v>
      </c>
      <c r="L14" s="41">
        <f>L6+L9</f>
        <v>993691</v>
      </c>
      <c r="M14" s="45">
        <f>M6+M9</f>
        <v>894406</v>
      </c>
      <c r="N14" s="41">
        <f>+N6+N9</f>
        <v>1834501</v>
      </c>
      <c r="O14" s="41">
        <v>1365548.77416</v>
      </c>
      <c r="P14" s="40">
        <v>55838</v>
      </c>
      <c r="Q14" s="37">
        <v>34656.54173</v>
      </c>
      <c r="R14" s="37">
        <v>198</v>
      </c>
      <c r="S14" s="37">
        <v>360</v>
      </c>
      <c r="T14" s="41">
        <v>97654</v>
      </c>
      <c r="U14" s="41">
        <v>57901.502949999995</v>
      </c>
      <c r="V14" s="37">
        <f t="shared" si="0"/>
        <v>3680018</v>
      </c>
      <c r="W14" s="37">
        <f>U14+S14+Q14+O14+M14+K14+I14+G14+E14+C14</f>
        <v>2884120.1517</v>
      </c>
    </row>
    <row r="15" spans="1:23" ht="19.5" customHeight="1">
      <c r="A15" s="2"/>
      <c r="B15" s="8"/>
      <c r="C15" s="7"/>
      <c r="D15" s="8"/>
      <c r="E15" s="8"/>
      <c r="F15" s="8"/>
      <c r="G15" s="8"/>
      <c r="H15" s="8"/>
      <c r="I15" s="8"/>
      <c r="J15" s="7"/>
      <c r="K15" s="8"/>
      <c r="L15" s="8"/>
      <c r="M15" s="11"/>
      <c r="N15" s="8"/>
      <c r="O15" s="8"/>
      <c r="P15" s="14"/>
      <c r="Q15" s="14"/>
      <c r="R15" s="8"/>
      <c r="S15" s="8"/>
      <c r="T15" s="8"/>
      <c r="U15" s="8"/>
      <c r="V15" s="24"/>
      <c r="W15" s="24"/>
    </row>
    <row r="16" spans="1:23" ht="42.75" customHeight="1">
      <c r="A16" s="3"/>
      <c r="B16" s="68" t="s">
        <v>24</v>
      </c>
      <c r="C16" s="69"/>
      <c r="D16" s="68" t="s">
        <v>17</v>
      </c>
      <c r="E16" s="69"/>
      <c r="F16" s="68" t="s">
        <v>18</v>
      </c>
      <c r="G16" s="69"/>
      <c r="H16" s="73" t="s">
        <v>19</v>
      </c>
      <c r="I16" s="74"/>
      <c r="J16" s="68" t="s">
        <v>44</v>
      </c>
      <c r="K16" s="69"/>
      <c r="L16" s="68" t="s">
        <v>23</v>
      </c>
      <c r="M16" s="69"/>
      <c r="N16" s="68" t="s">
        <v>42</v>
      </c>
      <c r="O16" s="69"/>
      <c r="P16" s="76" t="s">
        <v>20</v>
      </c>
      <c r="Q16" s="76"/>
      <c r="R16" s="71" t="s">
        <v>22</v>
      </c>
      <c r="S16" s="72"/>
      <c r="T16" s="68" t="s">
        <v>21</v>
      </c>
      <c r="U16" s="69"/>
      <c r="V16" s="76" t="s">
        <v>46</v>
      </c>
      <c r="W16" s="76"/>
    </row>
    <row r="17" spans="1:23" ht="45">
      <c r="A17" s="3" t="s">
        <v>37</v>
      </c>
      <c r="B17" s="5" t="s">
        <v>41</v>
      </c>
      <c r="C17" s="5" t="s">
        <v>26</v>
      </c>
      <c r="D17" s="5" t="s">
        <v>41</v>
      </c>
      <c r="E17" s="5" t="s">
        <v>26</v>
      </c>
      <c r="F17" s="5" t="s">
        <v>41</v>
      </c>
      <c r="G17" s="5" t="s">
        <v>26</v>
      </c>
      <c r="H17" s="5" t="s">
        <v>41</v>
      </c>
      <c r="I17" s="5" t="s">
        <v>26</v>
      </c>
      <c r="J17" s="5" t="s">
        <v>41</v>
      </c>
      <c r="K17" s="5" t="s">
        <v>26</v>
      </c>
      <c r="L17" s="5" t="s">
        <v>41</v>
      </c>
      <c r="M17" s="12" t="s">
        <v>26</v>
      </c>
      <c r="N17" s="5" t="s">
        <v>41</v>
      </c>
      <c r="O17" s="5" t="s">
        <v>26</v>
      </c>
      <c r="P17" s="13" t="s">
        <v>3</v>
      </c>
      <c r="Q17" s="13" t="s">
        <v>4</v>
      </c>
      <c r="R17" s="5" t="s">
        <v>41</v>
      </c>
      <c r="S17" s="5" t="s">
        <v>26</v>
      </c>
      <c r="T17" s="5" t="s">
        <v>41</v>
      </c>
      <c r="U17" s="5" t="s">
        <v>26</v>
      </c>
      <c r="V17" s="5" t="s">
        <v>41</v>
      </c>
      <c r="W17" s="5" t="s">
        <v>26</v>
      </c>
    </row>
    <row r="18" spans="1:23" ht="15">
      <c r="A18" s="3" t="s">
        <v>38</v>
      </c>
      <c r="B18" s="37">
        <v>86</v>
      </c>
      <c r="C18" s="37">
        <v>41724</v>
      </c>
      <c r="D18" s="38">
        <v>863</v>
      </c>
      <c r="E18" s="38">
        <v>327304</v>
      </c>
      <c r="F18" s="37">
        <v>0</v>
      </c>
      <c r="G18" s="37">
        <v>0</v>
      </c>
      <c r="H18" s="37">
        <v>65</v>
      </c>
      <c r="I18" s="37">
        <v>33103</v>
      </c>
      <c r="J18" s="37">
        <v>20.835</v>
      </c>
      <c r="K18" s="37">
        <v>9765.67895</v>
      </c>
      <c r="L18" s="34">
        <v>1785</v>
      </c>
      <c r="M18" s="39">
        <v>655105</v>
      </c>
      <c r="N18" s="37">
        <v>3101.441</v>
      </c>
      <c r="O18" s="37">
        <v>1043236.6200400001</v>
      </c>
      <c r="P18" s="40">
        <v>71</v>
      </c>
      <c r="Q18" s="37">
        <v>27870.06767</v>
      </c>
      <c r="R18" s="37">
        <v>0</v>
      </c>
      <c r="S18" s="37">
        <v>126</v>
      </c>
      <c r="T18" s="37">
        <v>83.435</v>
      </c>
      <c r="U18" s="37">
        <v>36412.094</v>
      </c>
      <c r="V18" s="37">
        <f aca="true" t="shared" si="1" ref="V18:W20">T18+R18+P18+N18+L18+J18+H18+F18+D18+B18</f>
        <v>6075.711</v>
      </c>
      <c r="W18" s="37">
        <f t="shared" si="1"/>
        <v>2174646.4606600003</v>
      </c>
    </row>
    <row r="19" spans="1:23" ht="15">
      <c r="A19" s="3" t="s">
        <v>39</v>
      </c>
      <c r="B19" s="37">
        <v>0</v>
      </c>
      <c r="C19" s="37">
        <v>61</v>
      </c>
      <c r="D19" s="38">
        <v>2</v>
      </c>
      <c r="E19" s="38">
        <v>815</v>
      </c>
      <c r="F19" s="37">
        <v>0</v>
      </c>
      <c r="G19" s="37">
        <v>0</v>
      </c>
      <c r="H19" s="37">
        <v>0</v>
      </c>
      <c r="I19" s="37">
        <v>0</v>
      </c>
      <c r="J19" s="32">
        <v>0</v>
      </c>
      <c r="K19" s="32">
        <v>0</v>
      </c>
      <c r="L19" s="34">
        <v>1</v>
      </c>
      <c r="M19" s="39">
        <v>677</v>
      </c>
      <c r="N19" s="37">
        <v>17.375</v>
      </c>
      <c r="O19" s="37">
        <v>5017.048599999998</v>
      </c>
      <c r="P19" s="40">
        <v>0</v>
      </c>
      <c r="Q19" s="37"/>
      <c r="R19" s="37">
        <v>0</v>
      </c>
      <c r="S19" s="37">
        <v>0</v>
      </c>
      <c r="T19" s="37">
        <v>0.082</v>
      </c>
      <c r="U19" s="37">
        <v>257.656</v>
      </c>
      <c r="V19" s="37">
        <f t="shared" si="1"/>
        <v>20.457</v>
      </c>
      <c r="W19" s="37">
        <f t="shared" si="1"/>
        <v>6827.704599999998</v>
      </c>
    </row>
    <row r="20" spans="1:23" ht="15">
      <c r="A20" s="3" t="s">
        <v>40</v>
      </c>
      <c r="B20" s="37">
        <v>233</v>
      </c>
      <c r="C20" s="37">
        <v>18618</v>
      </c>
      <c r="D20" s="38">
        <v>1280</v>
      </c>
      <c r="E20" s="38">
        <v>73291</v>
      </c>
      <c r="F20" s="37">
        <v>0</v>
      </c>
      <c r="G20" s="37">
        <v>0</v>
      </c>
      <c r="H20" s="37">
        <v>210</v>
      </c>
      <c r="I20" s="37">
        <v>17086</v>
      </c>
      <c r="J20" s="37">
        <v>113.048</v>
      </c>
      <c r="K20" s="37">
        <v>9479.653909999999</v>
      </c>
      <c r="L20" s="34">
        <v>3779</v>
      </c>
      <c r="M20" s="39">
        <v>238624</v>
      </c>
      <c r="N20" s="37">
        <v>5675.947</v>
      </c>
      <c r="O20" s="37">
        <v>317295.10552000004</v>
      </c>
      <c r="P20" s="40">
        <v>109</v>
      </c>
      <c r="Q20" s="37">
        <v>6786.47407</v>
      </c>
      <c r="R20" s="37">
        <v>1</v>
      </c>
      <c r="S20" s="37">
        <v>234</v>
      </c>
      <c r="T20" s="37">
        <v>161.57</v>
      </c>
      <c r="U20" s="37">
        <v>21231.76</v>
      </c>
      <c r="V20" s="37">
        <f t="shared" si="1"/>
        <v>11562.565</v>
      </c>
      <c r="W20" s="37">
        <f t="shared" si="1"/>
        <v>702645.9935</v>
      </c>
    </row>
    <row r="21" spans="1:23" ht="15">
      <c r="A21" s="3" t="s">
        <v>36</v>
      </c>
      <c r="B21" s="37">
        <f>SUM(B18:B20)</f>
        <v>319</v>
      </c>
      <c r="C21" s="37">
        <f>SUM(C18:C20)</f>
        <v>60403</v>
      </c>
      <c r="D21" s="38">
        <v>2145</v>
      </c>
      <c r="E21" s="38">
        <v>401410</v>
      </c>
      <c r="F21" s="37">
        <v>0</v>
      </c>
      <c r="G21" s="37">
        <v>0</v>
      </c>
      <c r="H21" s="37">
        <f>SUM(H18:H20)</f>
        <v>275</v>
      </c>
      <c r="I21" s="37">
        <f>SUM(I18:I20)</f>
        <v>50189</v>
      </c>
      <c r="J21" s="37">
        <f>SUM(J18:J20)</f>
        <v>133.883</v>
      </c>
      <c r="K21" s="37">
        <f>SUM(K18:K20)</f>
        <v>19245.33286</v>
      </c>
      <c r="L21" s="34">
        <f>+SUM(L18:L20)</f>
        <v>5565</v>
      </c>
      <c r="M21" s="39">
        <f>+SUM(M18:M20)</f>
        <v>894406</v>
      </c>
      <c r="N21" s="37">
        <f>SUM(N18:N20)</f>
        <v>8794.762999999999</v>
      </c>
      <c r="O21" s="37">
        <f>SUM(O18:O20)</f>
        <v>1365548.77416</v>
      </c>
      <c r="P21" s="40">
        <v>180</v>
      </c>
      <c r="Q21" s="37">
        <v>34656.54174</v>
      </c>
      <c r="R21" s="37">
        <v>1</v>
      </c>
      <c r="S21" s="37">
        <v>360</v>
      </c>
      <c r="T21" s="37">
        <v>245.087</v>
      </c>
      <c r="U21" s="37">
        <v>57901.509999999995</v>
      </c>
      <c r="V21" s="37">
        <f>T21+R21+P21+N21+L21+J21+H21+F21+D21</f>
        <v>17339.733</v>
      </c>
      <c r="W21" s="37">
        <f>U21+S21+Q21+O21+M21+K21+I21+G21+E21+C21</f>
        <v>2884120.15876</v>
      </c>
    </row>
    <row r="22" spans="2:21" ht="15"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</row>
    <row r="23" spans="2:21" ht="20.25"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</row>
  </sheetData>
  <sheetProtection/>
  <mergeCells count="45">
    <mergeCell ref="T4:U4"/>
    <mergeCell ref="R16:S16"/>
    <mergeCell ref="O9:O11"/>
    <mergeCell ref="M9:M11"/>
    <mergeCell ref="O6:O7"/>
    <mergeCell ref="M6:M7"/>
    <mergeCell ref="N4:O4"/>
    <mergeCell ref="L16:M16"/>
    <mergeCell ref="N16:O16"/>
    <mergeCell ref="P16:Q16"/>
    <mergeCell ref="V4:W4"/>
    <mergeCell ref="W6:W7"/>
    <mergeCell ref="W9:W11"/>
    <mergeCell ref="V16:W16"/>
    <mergeCell ref="Q9:Q11"/>
    <mergeCell ref="S9:S11"/>
    <mergeCell ref="U9:U11"/>
    <mergeCell ref="Q6:Q7"/>
    <mergeCell ref="T16:U16"/>
    <mergeCell ref="U6:U7"/>
    <mergeCell ref="J16:K16"/>
    <mergeCell ref="H16:I16"/>
    <mergeCell ref="K9:K11"/>
    <mergeCell ref="I9:I11"/>
    <mergeCell ref="H4:I4"/>
    <mergeCell ref="L4:M4"/>
    <mergeCell ref="S6:S7"/>
    <mergeCell ref="E6:E7"/>
    <mergeCell ref="G6:G7"/>
    <mergeCell ref="J4:K4"/>
    <mergeCell ref="A3:S3"/>
    <mergeCell ref="P4:Q4"/>
    <mergeCell ref="R4:S4"/>
    <mergeCell ref="C6:C7"/>
    <mergeCell ref="K6:K7"/>
    <mergeCell ref="D16:E16"/>
    <mergeCell ref="I6:I7"/>
    <mergeCell ref="F16:G16"/>
    <mergeCell ref="B4:C4"/>
    <mergeCell ref="E9:E11"/>
    <mergeCell ref="B16:C16"/>
    <mergeCell ref="C9:C11"/>
    <mergeCell ref="D4:E4"/>
    <mergeCell ref="F4:G4"/>
    <mergeCell ref="G9:G11"/>
  </mergeCells>
  <printOptions/>
  <pageMargins left="0.75" right="0.75" top="1" bottom="1" header="0.5" footer="0.5"/>
  <pageSetup fitToHeight="1" fitToWidth="1" horizontalDpi="600" verticalDpi="600" orientation="landscape" paperSize="9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Lietuvos bankų asociacija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</dc:creator>
  <cp:keywords/>
  <dc:description/>
  <cp:lastModifiedBy> </cp:lastModifiedBy>
  <cp:lastPrinted>2011-11-17T06:26:24Z</cp:lastPrinted>
  <dcterms:created xsi:type="dcterms:W3CDTF">2006-01-23T08:29:20Z</dcterms:created>
  <dcterms:modified xsi:type="dcterms:W3CDTF">2012-09-03T09:18:18Z</dcterms:modified>
  <cp:category/>
  <cp:version/>
  <cp:contentType/>
  <cp:contentStatus/>
</cp:coreProperties>
</file>