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<sst xmlns="http://schemas.openxmlformats.org/spreadsheetml/2006/main" count="166" uniqueCount="50">
  <si>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</si>
  <si>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</si>
  <si>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</si>
  <si>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</si>
  <si>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</si>
  <si>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</si>
  <si>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</si>
  <si>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</si>
  <si>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</si>
  <si>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</si>
  <si>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</si>
  <si>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</si>
  <si>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</si>
  <si>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</si>
  <si>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</si>
  <si>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</si>
  <si>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</si>
  <si>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</si>
  <si>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</si>
  <si>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</si>
  <si>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</si>
  <si>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</si>
  <si>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</si>
  <si>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</si>
  <si>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</si>
  <si>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</si>
  <si>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</si>
  <si>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</si>
  <si>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</si>
  <si>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</si>
  <si>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</si>
  <si>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</si>
  <si>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</si>
  <si>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</si>
  <si>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</si>
  <si>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</si>
  <si>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</si>
  <si>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</si>
  <si>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</si>
  <si>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</si>
  <si>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</si>
  <si>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</si>
  <si>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</si>
  <si>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</si>
  <si>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</si>
  <si>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AB DnB bankas</t>
  </si>
  <si>
    <t>2011 m. gruodis mėn. pab.</t>
  </si>
  <si>
    <t>December, 2011 (number - end of period)</t>
  </si>
  <si>
    <t>Bankai</t>
  </si>
  <si>
    <t>Banks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</si>
</sst>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42" applyNumberFormat="1" applyFont="1" applyFill="1" applyBorder="1" applyAlignment="1">
      <alignment horizontal="center"/>
    </xf>
    <xf numFmtId="3" fontId="4" fillId="33" borderId="10" xfId="42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3" xfId="57" applyNumberFormat="1" applyFont="1" applyFill="1" applyBorder="1" applyAlignment="1">
      <alignment horizontal="center" vertical="center"/>
      <protection/>
    </xf>
    <xf numFmtId="3" fontId="4" fillId="33" borderId="14" xfId="57" applyNumberFormat="1" applyFont="1" applyFill="1" applyBorder="1" applyAlignment="1">
      <alignment horizontal="center" vertical="center"/>
      <protection/>
    </xf>
    <xf numFmtId="3" fontId="4" fillId="33" borderId="15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4" sqref="D4:E4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1" ht="20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0.25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19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3" ht="42.75" customHeight="1">
      <c r="A4" s="17"/>
      <c r="B4" s="42" t="s">
        <v>24</v>
      </c>
      <c r="C4" s="42"/>
      <c r="D4" s="42" t="s">
        <v>45</v>
      </c>
      <c r="E4" s="42"/>
      <c r="F4" s="42" t="s">
        <v>18</v>
      </c>
      <c r="G4" s="42"/>
      <c r="H4" s="41" t="s">
        <v>19</v>
      </c>
      <c r="I4" s="41"/>
      <c r="J4" s="42" t="s">
        <v>44</v>
      </c>
      <c r="K4" s="42"/>
      <c r="L4" s="42" t="s">
        <v>23</v>
      </c>
      <c r="M4" s="42"/>
      <c r="N4" s="56" t="s">
        <v>43</v>
      </c>
      <c r="O4" s="56"/>
      <c r="P4" s="42" t="s">
        <v>20</v>
      </c>
      <c r="Q4" s="42"/>
      <c r="R4" s="51" t="s">
        <v>22</v>
      </c>
      <c r="S4" s="51"/>
      <c r="T4" s="42" t="s">
        <v>21</v>
      </c>
      <c r="U4" s="42"/>
      <c r="V4" s="42" t="s">
        <v>48</v>
      </c>
      <c r="W4" s="42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31" customFormat="1" ht="18" customHeight="1">
      <c r="A6" s="30" t="s">
        <v>11</v>
      </c>
      <c r="B6" s="34">
        <v>65274</v>
      </c>
      <c r="C6" s="52">
        <v>48319</v>
      </c>
      <c r="D6" s="35">
        <v>461299</v>
      </c>
      <c r="E6" s="45">
        <v>361833</v>
      </c>
      <c r="F6" s="34">
        <v>0</v>
      </c>
      <c r="G6" s="43">
        <v>0</v>
      </c>
      <c r="H6" s="34">
        <v>86981</v>
      </c>
      <c r="I6" s="52">
        <v>42140</v>
      </c>
      <c r="J6" s="34">
        <v>11704</v>
      </c>
      <c r="K6" s="52">
        <v>7559.16778</v>
      </c>
      <c r="L6" s="37">
        <v>890279</v>
      </c>
      <c r="M6" s="55">
        <v>925026</v>
      </c>
      <c r="N6" s="34">
        <v>1620599</v>
      </c>
      <c r="O6" s="52">
        <v>1373347.5343500003</v>
      </c>
      <c r="P6" s="36">
        <v>49089</v>
      </c>
      <c r="Q6" s="52">
        <v>30134.799479999998</v>
      </c>
      <c r="R6" s="34">
        <v>0</v>
      </c>
      <c r="S6" s="43">
        <v>0</v>
      </c>
      <c r="T6" s="34">
        <v>65910</v>
      </c>
      <c r="U6" s="52">
        <v>41862.619</v>
      </c>
      <c r="V6" s="39">
        <f>T6+R6+P6+N6+L6+J6+H6+F6+D6+B6</f>
        <v>3251135</v>
      </c>
      <c r="W6" s="52">
        <f>U6+S6+Q6+O6+O30</f>
        <v>1445344.9528300003</v>
      </c>
    </row>
    <row r="7" spans="1:23" s="31" customFormat="1" ht="18" customHeight="1">
      <c r="A7" s="30" t="s">
        <v>12</v>
      </c>
      <c r="B7" s="34">
        <v>108</v>
      </c>
      <c r="C7" s="54"/>
      <c r="D7" s="35">
        <v>23589</v>
      </c>
      <c r="E7" s="47"/>
      <c r="F7" s="34">
        <v>0</v>
      </c>
      <c r="G7" s="43"/>
      <c r="H7" s="34">
        <v>0</v>
      </c>
      <c r="I7" s="54"/>
      <c r="J7" s="34">
        <v>0</v>
      </c>
      <c r="K7" s="54"/>
      <c r="L7" s="37">
        <v>0</v>
      </c>
      <c r="M7" s="55"/>
      <c r="N7" s="34">
        <v>1354</v>
      </c>
      <c r="O7" s="54"/>
      <c r="P7" s="36">
        <v>358</v>
      </c>
      <c r="Q7" s="54"/>
      <c r="R7" s="34">
        <v>0</v>
      </c>
      <c r="S7" s="43"/>
      <c r="T7" s="34">
        <v>218</v>
      </c>
      <c r="U7" s="54"/>
      <c r="V7" s="39">
        <f aca="true" t="shared" si="0" ref="V7:V14">T7+R7+P7+N7+L7+J7+H7+F7+D7+B7</f>
        <v>25627</v>
      </c>
      <c r="W7" s="54"/>
    </row>
    <row r="8" spans="1:23" s="31" customFormat="1" ht="18" customHeight="1">
      <c r="A8" s="30" t="s">
        <v>13</v>
      </c>
      <c r="B8" s="34">
        <v>35</v>
      </c>
      <c r="C8" s="34">
        <v>0</v>
      </c>
      <c r="D8" s="35">
        <v>8486</v>
      </c>
      <c r="E8" s="35">
        <v>30415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7">
        <v>36900</v>
      </c>
      <c r="M8" s="40">
        <v>47436</v>
      </c>
      <c r="N8" s="34">
        <v>20915</v>
      </c>
      <c r="O8" s="34">
        <v>60595.35120000001</v>
      </c>
      <c r="P8" s="36">
        <v>0</v>
      </c>
      <c r="Q8" s="34">
        <v>0</v>
      </c>
      <c r="R8" s="34">
        <v>0</v>
      </c>
      <c r="S8" s="34">
        <v>0</v>
      </c>
      <c r="T8" s="34">
        <v>2084</v>
      </c>
      <c r="U8" s="34">
        <v>5246.295859999999</v>
      </c>
      <c r="V8" s="39">
        <f t="shared" si="0"/>
        <v>68420</v>
      </c>
      <c r="W8" s="39">
        <f>U8+S8+Q8+O8+M8+K8+I8+G8+E8+C8</f>
        <v>143692.64706000002</v>
      </c>
    </row>
    <row r="9" spans="1:23" s="31" customFormat="1" ht="18" customHeight="1">
      <c r="A9" s="30" t="s">
        <v>14</v>
      </c>
      <c r="B9" s="34">
        <f>SUM(B10:B12)</f>
        <v>14110</v>
      </c>
      <c r="C9" s="52">
        <v>6607</v>
      </c>
      <c r="D9" s="35">
        <v>27609</v>
      </c>
      <c r="E9" s="45">
        <v>18304</v>
      </c>
      <c r="F9" s="34">
        <v>0</v>
      </c>
      <c r="G9" s="43">
        <v>0</v>
      </c>
      <c r="H9" s="34">
        <v>13895</v>
      </c>
      <c r="I9" s="52">
        <v>8454</v>
      </c>
      <c r="J9" s="34">
        <f>+J10+J11+J12</f>
        <v>20391</v>
      </c>
      <c r="K9" s="52">
        <v>9991.79454</v>
      </c>
      <c r="L9" s="37">
        <v>91772</v>
      </c>
      <c r="M9" s="55">
        <v>40791</v>
      </c>
      <c r="N9" s="34">
        <f>SUM(N10:N12)</f>
        <v>183973</v>
      </c>
      <c r="O9" s="52">
        <v>125838.49220000002</v>
      </c>
      <c r="P9" s="36">
        <v>4740</v>
      </c>
      <c r="Q9" s="52">
        <v>3185.53467</v>
      </c>
      <c r="R9" s="34">
        <v>133</v>
      </c>
      <c r="S9" s="43">
        <v>0</v>
      </c>
      <c r="T9" s="34">
        <v>22735</v>
      </c>
      <c r="U9" s="52">
        <v>15577.931</v>
      </c>
      <c r="V9" s="39">
        <f t="shared" si="0"/>
        <v>379358</v>
      </c>
      <c r="W9" s="52">
        <f>U9+S9+Q9+O9+M9+K9+I9+G9+E9+C9</f>
        <v>228749.75241000002</v>
      </c>
    </row>
    <row r="10" spans="1:23" s="31" customFormat="1" ht="18" customHeight="1">
      <c r="A10" s="30" t="s">
        <v>16</v>
      </c>
      <c r="B10" s="34">
        <v>3042</v>
      </c>
      <c r="C10" s="53"/>
      <c r="D10" s="35">
        <v>0</v>
      </c>
      <c r="E10" s="46"/>
      <c r="F10" s="34">
        <v>0</v>
      </c>
      <c r="G10" s="43"/>
      <c r="H10" s="34">
        <v>0</v>
      </c>
      <c r="I10" s="53"/>
      <c r="J10" s="34">
        <v>0</v>
      </c>
      <c r="K10" s="53"/>
      <c r="L10" s="37">
        <v>17113</v>
      </c>
      <c r="M10" s="55"/>
      <c r="N10" s="34">
        <v>53863</v>
      </c>
      <c r="O10" s="53"/>
      <c r="P10" s="36">
        <v>1242</v>
      </c>
      <c r="Q10" s="53"/>
      <c r="R10" s="34">
        <v>0</v>
      </c>
      <c r="S10" s="43"/>
      <c r="T10" s="34">
        <v>10962</v>
      </c>
      <c r="U10" s="53"/>
      <c r="V10" s="39">
        <f t="shared" si="0"/>
        <v>86222</v>
      </c>
      <c r="W10" s="53"/>
    </row>
    <row r="11" spans="1:23" s="31" customFormat="1" ht="18" customHeight="1">
      <c r="A11" s="30" t="s">
        <v>15</v>
      </c>
      <c r="B11" s="34">
        <v>8072</v>
      </c>
      <c r="C11" s="54"/>
      <c r="D11" s="35">
        <v>24235</v>
      </c>
      <c r="E11" s="47"/>
      <c r="F11" s="34">
        <v>0</v>
      </c>
      <c r="G11" s="43"/>
      <c r="H11" s="34">
        <f>+H9</f>
        <v>13895</v>
      </c>
      <c r="I11" s="54"/>
      <c r="J11" s="34">
        <f>2067+18075</f>
        <v>20142</v>
      </c>
      <c r="K11" s="54"/>
      <c r="L11" s="37">
        <v>65700</v>
      </c>
      <c r="M11" s="55"/>
      <c r="N11" s="34">
        <v>113071</v>
      </c>
      <c r="O11" s="54"/>
      <c r="P11" s="36">
        <v>2567</v>
      </c>
      <c r="Q11" s="54"/>
      <c r="R11" s="34">
        <v>0</v>
      </c>
      <c r="S11" s="43"/>
      <c r="T11" s="34">
        <v>10474</v>
      </c>
      <c r="U11" s="54"/>
      <c r="V11" s="39">
        <f t="shared" si="0"/>
        <v>258156</v>
      </c>
      <c r="W11" s="54"/>
    </row>
    <row r="12" spans="1:23" s="31" customFormat="1" ht="18" customHeight="1">
      <c r="A12" s="30" t="s">
        <v>13</v>
      </c>
      <c r="B12" s="34">
        <v>2996</v>
      </c>
      <c r="C12" s="34">
        <v>3660</v>
      </c>
      <c r="D12" s="35">
        <v>3374</v>
      </c>
      <c r="E12" s="35">
        <v>8554</v>
      </c>
      <c r="F12" s="34">
        <v>0</v>
      </c>
      <c r="G12" s="34">
        <v>0</v>
      </c>
      <c r="H12" s="34">
        <v>0</v>
      </c>
      <c r="I12" s="34">
        <v>0</v>
      </c>
      <c r="J12" s="34">
        <v>249</v>
      </c>
      <c r="K12" s="34">
        <v>976.71076</v>
      </c>
      <c r="L12" s="37">
        <v>8959</v>
      </c>
      <c r="M12" s="40">
        <v>9058</v>
      </c>
      <c r="N12" s="34">
        <v>17039</v>
      </c>
      <c r="O12" s="34">
        <v>60737.78641999999</v>
      </c>
      <c r="P12" s="36">
        <v>931</v>
      </c>
      <c r="Q12" s="34">
        <v>1598.3752899999997</v>
      </c>
      <c r="R12" s="34">
        <v>133</v>
      </c>
      <c r="S12" s="34">
        <v>304</v>
      </c>
      <c r="T12" s="34">
        <v>1299</v>
      </c>
      <c r="U12" s="34">
        <v>2490.0803899999996</v>
      </c>
      <c r="V12" s="39">
        <f t="shared" si="0"/>
        <v>34980</v>
      </c>
      <c r="W12" s="39">
        <f>U12+S12+Q12+O12+M12+K12+I12+G12+E12+C12</f>
        <v>87378.95285999999</v>
      </c>
    </row>
    <row r="13" spans="1:23" s="31" customFormat="1" ht="18" customHeight="1">
      <c r="A13" s="30" t="s">
        <v>2</v>
      </c>
      <c r="B13" s="34">
        <v>0</v>
      </c>
      <c r="C13" s="34">
        <v>0</v>
      </c>
      <c r="D13" s="35">
        <v>0</v>
      </c>
      <c r="E13" s="35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7">
        <v>0</v>
      </c>
      <c r="M13" s="38">
        <v>0</v>
      </c>
      <c r="N13" s="34">
        <v>0</v>
      </c>
      <c r="O13" s="34">
        <v>0</v>
      </c>
      <c r="P13" s="36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9">
        <f t="shared" si="0"/>
        <v>0</v>
      </c>
      <c r="W13" s="39">
        <f>U13+S13+Q13+O13+M13+K13+I13+G13+E13+C13</f>
        <v>0</v>
      </c>
    </row>
    <row r="14" spans="1:23" s="31" customFormat="1" ht="18" customHeight="1">
      <c r="A14" s="30" t="s">
        <v>0</v>
      </c>
      <c r="B14" s="34">
        <f>SUM(B6+B9)</f>
        <v>79384</v>
      </c>
      <c r="C14" s="34">
        <f>SUM(C6:C12)</f>
        <v>58586</v>
      </c>
      <c r="D14" s="35">
        <v>488908</v>
      </c>
      <c r="E14" s="35">
        <v>380137</v>
      </c>
      <c r="F14" s="34">
        <v>0</v>
      </c>
      <c r="G14" s="34">
        <v>0</v>
      </c>
      <c r="H14" s="34">
        <f>+H9+H6</f>
        <v>100876</v>
      </c>
      <c r="I14" s="34">
        <f>SUM(I6,I9)</f>
        <v>50594</v>
      </c>
      <c r="J14" s="34">
        <f>J6+J9</f>
        <v>32095</v>
      </c>
      <c r="K14" s="34">
        <v>17550.96232</v>
      </c>
      <c r="L14" s="37">
        <v>982051</v>
      </c>
      <c r="M14" s="38">
        <v>965817</v>
      </c>
      <c r="N14" s="34">
        <f>+N6+N9</f>
        <v>1804572</v>
      </c>
      <c r="O14" s="34">
        <v>1499186.0265500003</v>
      </c>
      <c r="P14" s="36">
        <v>53829</v>
      </c>
      <c r="Q14" s="34">
        <v>33320.334149999995</v>
      </c>
      <c r="R14" s="34">
        <v>133</v>
      </c>
      <c r="S14" s="34">
        <v>304</v>
      </c>
      <c r="T14" s="34">
        <v>88645</v>
      </c>
      <c r="U14" s="34">
        <v>57440.55</v>
      </c>
      <c r="V14" s="39">
        <f t="shared" si="0"/>
        <v>3630493</v>
      </c>
      <c r="W14" s="39">
        <f>U14+S14+Q14+O14+M14+K14+I14+G14+E14+C14</f>
        <v>3062935.8730200003</v>
      </c>
    </row>
    <row r="15" spans="1:23" s="22" customFormat="1" ht="19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3"/>
      <c r="N15" s="24"/>
      <c r="O15" s="24"/>
      <c r="P15" s="26"/>
      <c r="Q15" s="26"/>
      <c r="R15" s="24"/>
      <c r="S15" s="24"/>
      <c r="T15" s="24"/>
      <c r="U15" s="24"/>
      <c r="V15" s="24"/>
      <c r="W15" s="24"/>
    </row>
    <row r="16" spans="1:25" s="28" customFormat="1" ht="42.75" customHeight="1">
      <c r="A16" s="27"/>
      <c r="B16" s="48" t="s">
        <v>24</v>
      </c>
      <c r="C16" s="48"/>
      <c r="D16" s="48" t="s">
        <v>17</v>
      </c>
      <c r="E16" s="48"/>
      <c r="F16" s="48" t="s">
        <v>18</v>
      </c>
      <c r="G16" s="48"/>
      <c r="H16" s="44" t="s">
        <v>19</v>
      </c>
      <c r="I16" s="44"/>
      <c r="J16" s="48" t="s">
        <v>44</v>
      </c>
      <c r="K16" s="48"/>
      <c r="L16" s="48" t="s">
        <v>23</v>
      </c>
      <c r="M16" s="48"/>
      <c r="N16" s="48" t="s">
        <v>43</v>
      </c>
      <c r="O16" s="48"/>
      <c r="P16" s="48" t="s">
        <v>20</v>
      </c>
      <c r="Q16" s="48"/>
      <c r="R16" s="57" t="s">
        <v>22</v>
      </c>
      <c r="S16" s="57"/>
      <c r="T16" s="48" t="s">
        <v>21</v>
      </c>
      <c r="U16" s="48"/>
      <c r="V16" s="48" t="s">
        <v>48</v>
      </c>
      <c r="W16" s="48"/>
      <c r="X16" s="22"/>
      <c r="Y16" s="22"/>
    </row>
    <row r="17" spans="1:25" s="28" customFormat="1" ht="60.75">
      <c r="A17" s="27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9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  <c r="Y17" s="22"/>
    </row>
    <row r="18" spans="1:25" s="28" customFormat="1" ht="20.25">
      <c r="A18" s="27" t="s">
        <v>5</v>
      </c>
      <c r="B18" s="34">
        <v>82</v>
      </c>
      <c r="C18" s="34">
        <v>41396</v>
      </c>
      <c r="D18" s="35">
        <v>734</v>
      </c>
      <c r="E18" s="35">
        <v>314475</v>
      </c>
      <c r="F18" s="34">
        <v>0</v>
      </c>
      <c r="G18" s="34">
        <v>0</v>
      </c>
      <c r="H18" s="34">
        <v>61</v>
      </c>
      <c r="I18" s="34">
        <v>34926</v>
      </c>
      <c r="J18" s="34">
        <v>18.641</v>
      </c>
      <c r="K18" s="34">
        <v>9038.30594</v>
      </c>
      <c r="L18" s="37">
        <v>1744</v>
      </c>
      <c r="M18" s="38">
        <v>724531</v>
      </c>
      <c r="N18" s="34">
        <v>2962.894</v>
      </c>
      <c r="O18" s="34">
        <v>1186921.2320900008</v>
      </c>
      <c r="P18" s="36">
        <v>63.392</v>
      </c>
      <c r="Q18" s="34">
        <v>27731.95698</v>
      </c>
      <c r="R18" s="34">
        <v>0</v>
      </c>
      <c r="S18" s="34">
        <v>142</v>
      </c>
      <c r="T18" s="34">
        <v>75.489</v>
      </c>
      <c r="U18" s="34">
        <v>37895.42</v>
      </c>
      <c r="V18" s="39">
        <f aca="true" t="shared" si="1" ref="V18:W21">T18+R18+P18+N18+L18+J18+H18+F18+D18+B18</f>
        <v>5741.415999999999</v>
      </c>
      <c r="W18" s="39">
        <f t="shared" si="1"/>
        <v>2377056.9150100006</v>
      </c>
      <c r="X18" s="22"/>
      <c r="Y18" s="22"/>
    </row>
    <row r="19" spans="1:25" s="28" customFormat="1" ht="20.25">
      <c r="A19" s="27" t="s">
        <v>6</v>
      </c>
      <c r="B19" s="34">
        <v>0</v>
      </c>
      <c r="C19" s="34">
        <v>19</v>
      </c>
      <c r="D19" s="35">
        <v>2</v>
      </c>
      <c r="E19" s="35">
        <v>704</v>
      </c>
      <c r="F19" s="34">
        <v>0</v>
      </c>
      <c r="G19" s="34">
        <v>0</v>
      </c>
      <c r="H19" s="34">
        <v>0</v>
      </c>
      <c r="I19" s="34">
        <v>0</v>
      </c>
      <c r="J19" s="32">
        <v>0</v>
      </c>
      <c r="K19" s="32">
        <v>0</v>
      </c>
      <c r="L19" s="37">
        <v>1</v>
      </c>
      <c r="M19" s="38">
        <v>705</v>
      </c>
      <c r="N19" s="34">
        <v>15.284</v>
      </c>
      <c r="O19" s="34">
        <v>4946.497199999999</v>
      </c>
      <c r="P19" s="36">
        <v>0</v>
      </c>
      <c r="Q19" s="34">
        <v>0</v>
      </c>
      <c r="R19" s="34">
        <v>0</v>
      </c>
      <c r="S19" s="34">
        <v>0</v>
      </c>
      <c r="T19" s="34">
        <v>0.064</v>
      </c>
      <c r="U19" s="34">
        <v>70.026</v>
      </c>
      <c r="V19" s="39">
        <f t="shared" si="1"/>
        <v>18.348</v>
      </c>
      <c r="W19" s="39">
        <f t="shared" si="1"/>
        <v>6444.523199999999</v>
      </c>
      <c r="X19" s="22"/>
      <c r="Y19" s="22"/>
    </row>
    <row r="20" spans="1:25" s="28" customFormat="1" ht="20.25">
      <c r="A20" s="27" t="s">
        <v>7</v>
      </c>
      <c r="B20" s="34">
        <v>202</v>
      </c>
      <c r="C20" s="34">
        <v>17171</v>
      </c>
      <c r="D20" s="35">
        <v>1031</v>
      </c>
      <c r="E20" s="35">
        <v>64958</v>
      </c>
      <c r="F20" s="34">
        <v>0</v>
      </c>
      <c r="G20" s="34">
        <v>0</v>
      </c>
      <c r="H20" s="34">
        <v>184</v>
      </c>
      <c r="I20" s="34">
        <v>15668</v>
      </c>
      <c r="J20" s="34">
        <v>93.106</v>
      </c>
      <c r="K20" s="34">
        <v>8512.65638</v>
      </c>
      <c r="L20" s="37">
        <v>3502</v>
      </c>
      <c r="M20" s="38">
        <v>240581</v>
      </c>
      <c r="N20" s="34">
        <v>4914.916</v>
      </c>
      <c r="O20" s="34">
        <v>307318.2972599996</v>
      </c>
      <c r="P20" s="36">
        <v>88.311</v>
      </c>
      <c r="Q20" s="34">
        <v>5588.37717</v>
      </c>
      <c r="R20" s="34">
        <v>0</v>
      </c>
      <c r="S20" s="34">
        <v>162</v>
      </c>
      <c r="T20" s="34">
        <v>136.882</v>
      </c>
      <c r="U20" s="34">
        <v>19475.129</v>
      </c>
      <c r="V20" s="39">
        <f t="shared" si="1"/>
        <v>10152.215</v>
      </c>
      <c r="W20" s="39">
        <f t="shared" si="1"/>
        <v>679434.4598099997</v>
      </c>
      <c r="X20" s="22"/>
      <c r="Y20" s="22"/>
    </row>
    <row r="21" spans="1:25" s="28" customFormat="1" ht="20.25">
      <c r="A21" s="27" t="s">
        <v>0</v>
      </c>
      <c r="B21" s="34">
        <f>SUM(B18:B20)</f>
        <v>284</v>
      </c>
      <c r="C21" s="34">
        <f>SUM(C18:C20)</f>
        <v>58586</v>
      </c>
      <c r="D21" s="35">
        <v>1767</v>
      </c>
      <c r="E21" s="35">
        <v>380137</v>
      </c>
      <c r="F21" s="34">
        <v>0</v>
      </c>
      <c r="G21" s="34">
        <v>0</v>
      </c>
      <c r="H21" s="34">
        <f>SUM(H18:H20)</f>
        <v>245</v>
      </c>
      <c r="I21" s="34">
        <f>SUM(I18:I20)</f>
        <v>50594</v>
      </c>
      <c r="J21" s="34">
        <f>SUM(J18:J20)</f>
        <v>111.74699999999999</v>
      </c>
      <c r="K21" s="34">
        <f>SUM(K18:K20)</f>
        <v>17550.96232</v>
      </c>
      <c r="L21" s="37">
        <v>5247</v>
      </c>
      <c r="M21" s="38">
        <v>965817</v>
      </c>
      <c r="N21" s="34">
        <f>SUM(N18:N20)</f>
        <v>7893.094</v>
      </c>
      <c r="O21" s="34">
        <f>SUM(O18:O20)</f>
        <v>1499186.0265500005</v>
      </c>
      <c r="P21" s="36">
        <v>151.703</v>
      </c>
      <c r="Q21" s="34">
        <v>33320.334149999995</v>
      </c>
      <c r="R21" s="34">
        <v>0</v>
      </c>
      <c r="S21" s="34">
        <v>304</v>
      </c>
      <c r="T21" s="34">
        <v>212.435</v>
      </c>
      <c r="U21" s="34">
        <v>57440.575</v>
      </c>
      <c r="V21" s="39">
        <f t="shared" si="1"/>
        <v>15911.979</v>
      </c>
      <c r="W21" s="39">
        <f t="shared" si="1"/>
        <v>3062935.89802</v>
      </c>
      <c r="X21" s="22"/>
      <c r="Y21" s="22"/>
    </row>
    <row r="22" spans="2:25" s="28" customFormat="1" ht="2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2"/>
      <c r="W22" s="22"/>
      <c r="X22" s="22"/>
      <c r="Y22" s="22"/>
    </row>
    <row r="23" spans="2:25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  <c r="Y23" s="16"/>
    </row>
    <row r="24" spans="2:22" ht="2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2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2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</sheetData>
  <sheetProtection/>
  <mergeCells count="47">
    <mergeCell ref="V4:W4"/>
    <mergeCell ref="W6:W7"/>
    <mergeCell ref="W9:W11"/>
    <mergeCell ref="V16:W16"/>
    <mergeCell ref="O6:O7"/>
    <mergeCell ref="O9:O11"/>
    <mergeCell ref="Q6:Q7"/>
    <mergeCell ref="R16:S16"/>
    <mergeCell ref="S6:S7"/>
    <mergeCell ref="J4:K4"/>
    <mergeCell ref="P16:Q16"/>
    <mergeCell ref="M6:M7"/>
    <mergeCell ref="L4:M4"/>
    <mergeCell ref="N4:O4"/>
    <mergeCell ref="P4:Q4"/>
    <mergeCell ref="M9:M11"/>
    <mergeCell ref="K9:K11"/>
    <mergeCell ref="I9:I11"/>
    <mergeCell ref="U9:U11"/>
    <mergeCell ref="T16:U16"/>
    <mergeCell ref="N16:O16"/>
    <mergeCell ref="Q9:Q11"/>
    <mergeCell ref="U6:U7"/>
    <mergeCell ref="K6:K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I6:I7"/>
    <mergeCell ref="E6:E7"/>
    <mergeCell ref="C6:C7"/>
    <mergeCell ref="G6:G7"/>
    <mergeCell ref="H4:I4"/>
    <mergeCell ref="B4:C4"/>
    <mergeCell ref="D4:E4"/>
    <mergeCell ref="F4:G4"/>
    <mergeCell ref="G9:G11"/>
    <mergeCell ref="H16:I16"/>
    <mergeCell ref="E9:E11"/>
    <mergeCell ref="D16:E16"/>
    <mergeCell ref="F16:G16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7" zoomScaleNormal="57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23" ht="42.75" customHeight="1">
      <c r="A4" s="3"/>
      <c r="B4" s="58" t="s">
        <v>24</v>
      </c>
      <c r="C4" s="59"/>
      <c r="D4" s="58" t="s">
        <v>45</v>
      </c>
      <c r="E4" s="59"/>
      <c r="F4" s="58" t="s">
        <v>18</v>
      </c>
      <c r="G4" s="59"/>
      <c r="H4" s="63" t="s">
        <v>19</v>
      </c>
      <c r="I4" s="64"/>
      <c r="J4" s="58" t="s">
        <v>44</v>
      </c>
      <c r="K4" s="59"/>
      <c r="L4" s="58" t="s">
        <v>23</v>
      </c>
      <c r="M4" s="59"/>
      <c r="N4" s="58" t="s">
        <v>43</v>
      </c>
      <c r="O4" s="59"/>
      <c r="P4" s="58" t="s">
        <v>20</v>
      </c>
      <c r="Q4" s="59"/>
      <c r="R4" s="61" t="s">
        <v>22</v>
      </c>
      <c r="S4" s="62"/>
      <c r="T4" s="58" t="s">
        <v>21</v>
      </c>
      <c r="U4" s="59"/>
      <c r="V4" s="66" t="s">
        <v>49</v>
      </c>
      <c r="W4" s="66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9</v>
      </c>
      <c r="W5" s="19" t="s">
        <v>4</v>
      </c>
    </row>
    <row r="6" spans="1:23" ht="18" customHeight="1">
      <c r="A6" s="1" t="s">
        <v>28</v>
      </c>
      <c r="B6" s="39">
        <v>65274</v>
      </c>
      <c r="C6" s="52">
        <v>48319</v>
      </c>
      <c r="D6" s="35">
        <v>461299</v>
      </c>
      <c r="E6" s="45">
        <v>361833</v>
      </c>
      <c r="F6" s="39">
        <v>0</v>
      </c>
      <c r="G6" s="43">
        <v>0</v>
      </c>
      <c r="H6" s="39">
        <v>86981</v>
      </c>
      <c r="I6" s="52">
        <v>42140</v>
      </c>
      <c r="J6" s="39">
        <v>11704</v>
      </c>
      <c r="K6" s="52">
        <v>7559.16778</v>
      </c>
      <c r="L6" s="37">
        <v>890279</v>
      </c>
      <c r="M6" s="55">
        <v>925026</v>
      </c>
      <c r="N6" s="39">
        <v>1620599</v>
      </c>
      <c r="O6" s="52">
        <v>1373347.5343500003</v>
      </c>
      <c r="P6" s="36">
        <v>49089</v>
      </c>
      <c r="Q6" s="52">
        <v>30134.799479999998</v>
      </c>
      <c r="R6" s="39">
        <v>0</v>
      </c>
      <c r="S6" s="43">
        <v>0</v>
      </c>
      <c r="T6" s="39">
        <v>65910</v>
      </c>
      <c r="U6" s="52">
        <v>41862.619</v>
      </c>
      <c r="V6" s="39">
        <f>T6+R6+P6+N6+L6+J6+H6+F6+D6+B6</f>
        <v>3251135</v>
      </c>
      <c r="W6" s="52">
        <f>U6+S6+Q6+O6+O30</f>
        <v>1445344.9528300003</v>
      </c>
    </row>
    <row r="7" spans="1:23" ht="18" customHeight="1">
      <c r="A7" s="1" t="s">
        <v>29</v>
      </c>
      <c r="B7" s="39">
        <v>108</v>
      </c>
      <c r="C7" s="54"/>
      <c r="D7" s="35">
        <v>23589</v>
      </c>
      <c r="E7" s="47"/>
      <c r="F7" s="39">
        <v>0</v>
      </c>
      <c r="G7" s="43"/>
      <c r="H7" s="39">
        <v>0</v>
      </c>
      <c r="I7" s="54"/>
      <c r="J7" s="39">
        <v>0</v>
      </c>
      <c r="K7" s="54"/>
      <c r="L7" s="37">
        <v>0</v>
      </c>
      <c r="M7" s="55"/>
      <c r="N7" s="39">
        <v>1354</v>
      </c>
      <c r="O7" s="54"/>
      <c r="P7" s="36">
        <v>358</v>
      </c>
      <c r="Q7" s="54"/>
      <c r="R7" s="39">
        <v>0</v>
      </c>
      <c r="S7" s="43"/>
      <c r="T7" s="39">
        <v>218</v>
      </c>
      <c r="U7" s="54"/>
      <c r="V7" s="39">
        <f aca="true" t="shared" si="0" ref="V7:W14">T7+R7+P7+N7+L7+J7+H7+F7+D7+B7</f>
        <v>25627</v>
      </c>
      <c r="W7" s="54"/>
    </row>
    <row r="8" spans="1:23" ht="18" customHeight="1">
      <c r="A8" s="1" t="s">
        <v>30</v>
      </c>
      <c r="B8" s="39">
        <v>35</v>
      </c>
      <c r="C8" s="39">
        <v>0</v>
      </c>
      <c r="D8" s="35">
        <v>8486</v>
      </c>
      <c r="E8" s="35">
        <v>30415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7">
        <v>36900</v>
      </c>
      <c r="M8" s="40">
        <v>47436</v>
      </c>
      <c r="N8" s="39">
        <v>20915</v>
      </c>
      <c r="O8" s="39">
        <v>60595.35120000001</v>
      </c>
      <c r="P8" s="36">
        <v>0</v>
      </c>
      <c r="Q8" s="39">
        <v>0</v>
      </c>
      <c r="R8" s="39">
        <v>0</v>
      </c>
      <c r="S8" s="39">
        <v>0</v>
      </c>
      <c r="T8" s="39">
        <v>2084</v>
      </c>
      <c r="U8" s="39">
        <v>5246.295859999999</v>
      </c>
      <c r="V8" s="39">
        <f t="shared" si="0"/>
        <v>68420</v>
      </c>
      <c r="W8" s="39">
        <f>U8+S8+Q8+O8+M8+K8+I8+G8+E8+C8</f>
        <v>143692.64706000002</v>
      </c>
    </row>
    <row r="9" spans="1:23" ht="18" customHeight="1">
      <c r="A9" s="1" t="s">
        <v>31</v>
      </c>
      <c r="B9" s="39">
        <f>SUM(B10:B12)</f>
        <v>14110</v>
      </c>
      <c r="C9" s="52">
        <v>6607</v>
      </c>
      <c r="D9" s="35">
        <v>27609</v>
      </c>
      <c r="E9" s="45">
        <v>18304</v>
      </c>
      <c r="F9" s="39">
        <v>0</v>
      </c>
      <c r="G9" s="43">
        <v>0</v>
      </c>
      <c r="H9" s="39">
        <v>13895</v>
      </c>
      <c r="I9" s="52">
        <v>8454</v>
      </c>
      <c r="J9" s="39">
        <f>+J10+J11+J12</f>
        <v>20391</v>
      </c>
      <c r="K9" s="52">
        <v>9991.79454</v>
      </c>
      <c r="L9" s="37">
        <v>91772</v>
      </c>
      <c r="M9" s="55">
        <v>40791</v>
      </c>
      <c r="N9" s="39">
        <f>SUM(N10:N12)</f>
        <v>183973</v>
      </c>
      <c r="O9" s="52">
        <v>125838.49220000002</v>
      </c>
      <c r="P9" s="36">
        <v>4740</v>
      </c>
      <c r="Q9" s="52">
        <v>3185.53467</v>
      </c>
      <c r="R9" s="39">
        <v>133</v>
      </c>
      <c r="S9" s="43">
        <v>0</v>
      </c>
      <c r="T9" s="39">
        <v>22735</v>
      </c>
      <c r="U9" s="52">
        <v>15577.931</v>
      </c>
      <c r="V9" s="39">
        <f t="shared" si="0"/>
        <v>379358</v>
      </c>
      <c r="W9" s="52">
        <f>U9+S9+Q9+O9+M9+K9+I9+G9+E9+C9</f>
        <v>228749.75241000002</v>
      </c>
    </row>
    <row r="10" spans="1:23" ht="18" customHeight="1">
      <c r="A10" s="1" t="s">
        <v>32</v>
      </c>
      <c r="B10" s="39">
        <v>3042</v>
      </c>
      <c r="C10" s="53"/>
      <c r="D10" s="35">
        <v>0</v>
      </c>
      <c r="E10" s="46"/>
      <c r="F10" s="39">
        <v>0</v>
      </c>
      <c r="G10" s="43"/>
      <c r="H10" s="39">
        <v>0</v>
      </c>
      <c r="I10" s="53"/>
      <c r="J10" s="39">
        <v>0</v>
      </c>
      <c r="K10" s="53"/>
      <c r="L10" s="37">
        <v>17113</v>
      </c>
      <c r="M10" s="55"/>
      <c r="N10" s="39">
        <v>53863</v>
      </c>
      <c r="O10" s="53"/>
      <c r="P10" s="36">
        <v>1242</v>
      </c>
      <c r="Q10" s="53"/>
      <c r="R10" s="39">
        <v>0</v>
      </c>
      <c r="S10" s="43"/>
      <c r="T10" s="39">
        <v>10962</v>
      </c>
      <c r="U10" s="53"/>
      <c r="V10" s="39">
        <f t="shared" si="0"/>
        <v>86222</v>
      </c>
      <c r="W10" s="53"/>
    </row>
    <row r="11" spans="1:23" ht="18" customHeight="1">
      <c r="A11" s="1" t="s">
        <v>33</v>
      </c>
      <c r="B11" s="39">
        <v>8072</v>
      </c>
      <c r="C11" s="54"/>
      <c r="D11" s="35">
        <v>24235</v>
      </c>
      <c r="E11" s="47"/>
      <c r="F11" s="39">
        <v>0</v>
      </c>
      <c r="G11" s="43"/>
      <c r="H11" s="39">
        <f>+H9</f>
        <v>13895</v>
      </c>
      <c r="I11" s="54"/>
      <c r="J11" s="39">
        <f>2067+18075</f>
        <v>20142</v>
      </c>
      <c r="K11" s="54"/>
      <c r="L11" s="37">
        <v>65700</v>
      </c>
      <c r="M11" s="55"/>
      <c r="N11" s="39">
        <v>113071</v>
      </c>
      <c r="O11" s="54"/>
      <c r="P11" s="36">
        <v>2567</v>
      </c>
      <c r="Q11" s="54"/>
      <c r="R11" s="39">
        <v>0</v>
      </c>
      <c r="S11" s="43"/>
      <c r="T11" s="39">
        <v>10474</v>
      </c>
      <c r="U11" s="54"/>
      <c r="V11" s="39">
        <f t="shared" si="0"/>
        <v>258156</v>
      </c>
      <c r="W11" s="54"/>
    </row>
    <row r="12" spans="1:23" ht="18" customHeight="1">
      <c r="A12" s="1" t="s">
        <v>30</v>
      </c>
      <c r="B12" s="39">
        <v>2996</v>
      </c>
      <c r="C12" s="39">
        <v>3660</v>
      </c>
      <c r="D12" s="35">
        <v>3374</v>
      </c>
      <c r="E12" s="35">
        <v>8554</v>
      </c>
      <c r="F12" s="39">
        <v>0</v>
      </c>
      <c r="G12" s="39">
        <v>0</v>
      </c>
      <c r="H12" s="39">
        <v>0</v>
      </c>
      <c r="I12" s="39">
        <v>0</v>
      </c>
      <c r="J12" s="39">
        <v>249</v>
      </c>
      <c r="K12" s="39">
        <v>976.71076</v>
      </c>
      <c r="L12" s="37">
        <v>8959</v>
      </c>
      <c r="M12" s="40">
        <v>9058</v>
      </c>
      <c r="N12" s="39">
        <v>17039</v>
      </c>
      <c r="O12" s="39">
        <v>60737.78641999999</v>
      </c>
      <c r="P12" s="36">
        <v>931</v>
      </c>
      <c r="Q12" s="39">
        <v>1598.3752899999997</v>
      </c>
      <c r="R12" s="39">
        <v>133</v>
      </c>
      <c r="S12" s="39">
        <v>304</v>
      </c>
      <c r="T12" s="39">
        <v>1299</v>
      </c>
      <c r="U12" s="39">
        <v>2490.0803899999996</v>
      </c>
      <c r="V12" s="39">
        <f t="shared" si="0"/>
        <v>34980</v>
      </c>
      <c r="W12" s="39">
        <f>U12+S12+Q12+O12+M12+K12+I12+G12+E12+C12</f>
        <v>87378.95285999999</v>
      </c>
    </row>
    <row r="13" spans="1:23" ht="18" customHeight="1">
      <c r="A13" s="1" t="s">
        <v>34</v>
      </c>
      <c r="B13" s="39">
        <v>0</v>
      </c>
      <c r="C13" s="39">
        <v>0</v>
      </c>
      <c r="D13" s="35">
        <v>0</v>
      </c>
      <c r="E13" s="35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7">
        <v>0</v>
      </c>
      <c r="M13" s="38">
        <v>0</v>
      </c>
      <c r="N13" s="39">
        <v>0</v>
      </c>
      <c r="O13" s="39">
        <v>0</v>
      </c>
      <c r="P13" s="36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f t="shared" si="0"/>
        <v>0</v>
      </c>
      <c r="W13" s="39">
        <f t="shared" si="0"/>
        <v>0</v>
      </c>
    </row>
    <row r="14" spans="1:23" ht="18" customHeight="1">
      <c r="A14" s="1" t="s">
        <v>36</v>
      </c>
      <c r="B14" s="39">
        <f>SUM(B6+B9)</f>
        <v>79384</v>
      </c>
      <c r="C14" s="39">
        <f>SUM(C6:C12)</f>
        <v>58586</v>
      </c>
      <c r="D14" s="35">
        <v>488908</v>
      </c>
      <c r="E14" s="35">
        <v>380137</v>
      </c>
      <c r="F14" s="39">
        <v>0</v>
      </c>
      <c r="G14" s="39">
        <v>0</v>
      </c>
      <c r="H14" s="39">
        <f>+H9+H6</f>
        <v>100876</v>
      </c>
      <c r="I14" s="39">
        <f>SUM(I6,I9)</f>
        <v>50594</v>
      </c>
      <c r="J14" s="39">
        <f>J6+J9</f>
        <v>32095</v>
      </c>
      <c r="K14" s="39">
        <v>17550.96232</v>
      </c>
      <c r="L14" s="37">
        <v>982051</v>
      </c>
      <c r="M14" s="38">
        <v>965817</v>
      </c>
      <c r="N14" s="39">
        <f>+N6+N9</f>
        <v>1804572</v>
      </c>
      <c r="O14" s="39">
        <v>1499186.0265500003</v>
      </c>
      <c r="P14" s="36">
        <v>53829</v>
      </c>
      <c r="Q14" s="39">
        <v>33320.334149999995</v>
      </c>
      <c r="R14" s="39">
        <v>133</v>
      </c>
      <c r="S14" s="39">
        <v>304</v>
      </c>
      <c r="T14" s="39">
        <v>88645</v>
      </c>
      <c r="U14" s="39">
        <v>57440.55</v>
      </c>
      <c r="V14" s="39">
        <f t="shared" si="0"/>
        <v>3630493</v>
      </c>
      <c r="W14" s="39">
        <f t="shared" si="0"/>
        <v>3062935.8730200003</v>
      </c>
    </row>
    <row r="15" spans="1:23" ht="19.5" customHeight="1">
      <c r="A15" s="2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58" t="s">
        <v>24</v>
      </c>
      <c r="C16" s="59"/>
      <c r="D16" s="58" t="s">
        <v>17</v>
      </c>
      <c r="E16" s="59"/>
      <c r="F16" s="58" t="s">
        <v>18</v>
      </c>
      <c r="G16" s="59"/>
      <c r="H16" s="63" t="s">
        <v>19</v>
      </c>
      <c r="I16" s="64"/>
      <c r="J16" s="58" t="s">
        <v>44</v>
      </c>
      <c r="K16" s="59"/>
      <c r="L16" s="58" t="s">
        <v>23</v>
      </c>
      <c r="M16" s="59"/>
      <c r="N16" s="58" t="s">
        <v>42</v>
      </c>
      <c r="O16" s="59"/>
      <c r="P16" s="65" t="s">
        <v>20</v>
      </c>
      <c r="Q16" s="65"/>
      <c r="R16" s="61" t="s">
        <v>22</v>
      </c>
      <c r="S16" s="62"/>
      <c r="T16" s="58" t="s">
        <v>21</v>
      </c>
      <c r="U16" s="59"/>
      <c r="V16" s="65" t="s">
        <v>49</v>
      </c>
      <c r="W16" s="65"/>
    </row>
    <row r="17" spans="1:23" ht="60.7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19" t="s">
        <v>3</v>
      </c>
      <c r="W17" s="19" t="s">
        <v>4</v>
      </c>
    </row>
    <row r="18" spans="1:23" ht="15">
      <c r="A18" s="3" t="s">
        <v>38</v>
      </c>
      <c r="B18" s="39">
        <v>82</v>
      </c>
      <c r="C18" s="39">
        <v>41396</v>
      </c>
      <c r="D18" s="35">
        <v>734</v>
      </c>
      <c r="E18" s="35">
        <v>314475</v>
      </c>
      <c r="F18" s="39">
        <v>0</v>
      </c>
      <c r="G18" s="39">
        <v>0</v>
      </c>
      <c r="H18" s="39">
        <v>61</v>
      </c>
      <c r="I18" s="39">
        <v>34926</v>
      </c>
      <c r="J18" s="39">
        <v>18.641</v>
      </c>
      <c r="K18" s="39">
        <v>9038.30594</v>
      </c>
      <c r="L18" s="37">
        <v>1744</v>
      </c>
      <c r="M18" s="38">
        <v>724531</v>
      </c>
      <c r="N18" s="39">
        <v>2962.894</v>
      </c>
      <c r="O18" s="39">
        <v>1186921.2320900008</v>
      </c>
      <c r="P18" s="36">
        <v>63.392</v>
      </c>
      <c r="Q18" s="39">
        <v>27731.95698</v>
      </c>
      <c r="R18" s="39">
        <v>0</v>
      </c>
      <c r="S18" s="39">
        <v>142</v>
      </c>
      <c r="T18" s="39">
        <v>75.489</v>
      </c>
      <c r="U18" s="39">
        <v>37895.42</v>
      </c>
      <c r="V18" s="39">
        <f>T18+R18+P18+N18+L18+J18+H18+F18+D18+B18</f>
        <v>5741.415999999999</v>
      </c>
      <c r="W18" s="39">
        <f>U18+S18+Q18+O18+M18+K18+I18+G18+E18+C18</f>
        <v>2377056.9150100006</v>
      </c>
    </row>
    <row r="19" spans="1:23" ht="15">
      <c r="A19" s="3" t="s">
        <v>39</v>
      </c>
      <c r="B19" s="39">
        <v>0</v>
      </c>
      <c r="C19" s="39">
        <v>19</v>
      </c>
      <c r="D19" s="35">
        <v>2</v>
      </c>
      <c r="E19" s="35">
        <v>704</v>
      </c>
      <c r="F19" s="39">
        <v>0</v>
      </c>
      <c r="G19" s="39">
        <v>0</v>
      </c>
      <c r="H19" s="39">
        <v>0</v>
      </c>
      <c r="I19" s="39">
        <v>0</v>
      </c>
      <c r="J19" s="32">
        <v>0</v>
      </c>
      <c r="K19" s="32">
        <v>0</v>
      </c>
      <c r="L19" s="37">
        <v>1</v>
      </c>
      <c r="M19" s="38">
        <v>705</v>
      </c>
      <c r="N19" s="39">
        <v>15.284</v>
      </c>
      <c r="O19" s="39">
        <v>4946.497199999999</v>
      </c>
      <c r="P19" s="36">
        <v>0</v>
      </c>
      <c r="Q19" s="39">
        <v>0</v>
      </c>
      <c r="R19" s="39">
        <v>0</v>
      </c>
      <c r="S19" s="39">
        <v>0</v>
      </c>
      <c r="T19" s="39">
        <v>0.064</v>
      </c>
      <c r="U19" s="39">
        <v>70.026</v>
      </c>
      <c r="V19" s="39">
        <f aca="true" t="shared" si="1" ref="V19:W21">T19+R19+P19+N19+L19+J19+H19+F19+D19+B19</f>
        <v>18.348</v>
      </c>
      <c r="W19" s="39">
        <f t="shared" si="1"/>
        <v>6444.523199999999</v>
      </c>
    </row>
    <row r="20" spans="1:23" ht="15">
      <c r="A20" s="3" t="s">
        <v>40</v>
      </c>
      <c r="B20" s="39">
        <v>202</v>
      </c>
      <c r="C20" s="39">
        <v>17171</v>
      </c>
      <c r="D20" s="35">
        <v>1031</v>
      </c>
      <c r="E20" s="35">
        <v>64958</v>
      </c>
      <c r="F20" s="39">
        <v>0</v>
      </c>
      <c r="G20" s="39">
        <v>0</v>
      </c>
      <c r="H20" s="39">
        <v>184</v>
      </c>
      <c r="I20" s="39">
        <v>15668</v>
      </c>
      <c r="J20" s="39">
        <v>93.106</v>
      </c>
      <c r="K20" s="39">
        <v>8512.65638</v>
      </c>
      <c r="L20" s="37">
        <v>3502</v>
      </c>
      <c r="M20" s="38">
        <v>240581</v>
      </c>
      <c r="N20" s="39">
        <v>4914.916</v>
      </c>
      <c r="O20" s="39">
        <v>307318.2972599996</v>
      </c>
      <c r="P20" s="36">
        <v>88.311</v>
      </c>
      <c r="Q20" s="39">
        <v>5588.37717</v>
      </c>
      <c r="R20" s="39">
        <v>0</v>
      </c>
      <c r="S20" s="39">
        <v>162</v>
      </c>
      <c r="T20" s="39">
        <v>136.882</v>
      </c>
      <c r="U20" s="39">
        <v>19475.129</v>
      </c>
      <c r="V20" s="39">
        <f t="shared" si="1"/>
        <v>10152.215</v>
      </c>
      <c r="W20" s="39">
        <f t="shared" si="1"/>
        <v>679434.4598099997</v>
      </c>
    </row>
    <row r="21" spans="1:23" ht="15">
      <c r="A21" s="3" t="s">
        <v>36</v>
      </c>
      <c r="B21" s="39">
        <f>SUM(B18:B20)</f>
        <v>284</v>
      </c>
      <c r="C21" s="39">
        <f>SUM(C18:C20)</f>
        <v>58586</v>
      </c>
      <c r="D21" s="35">
        <v>1767</v>
      </c>
      <c r="E21" s="35">
        <v>380137</v>
      </c>
      <c r="F21" s="39">
        <v>0</v>
      </c>
      <c r="G21" s="39">
        <v>0</v>
      </c>
      <c r="H21" s="39">
        <f>SUM(H18:H20)</f>
        <v>245</v>
      </c>
      <c r="I21" s="39">
        <f>SUM(I18:I20)</f>
        <v>50594</v>
      </c>
      <c r="J21" s="39">
        <f>SUM(J18:J20)</f>
        <v>111.74699999999999</v>
      </c>
      <c r="K21" s="39">
        <f>SUM(K18:K20)</f>
        <v>17550.96232</v>
      </c>
      <c r="L21" s="37">
        <v>5247</v>
      </c>
      <c r="M21" s="38">
        <v>965817</v>
      </c>
      <c r="N21" s="39">
        <f>SUM(N18:N20)</f>
        <v>7893.094</v>
      </c>
      <c r="O21" s="39">
        <f>SUM(O18:O20)</f>
        <v>1499186.0265500005</v>
      </c>
      <c r="P21" s="36">
        <v>151.703</v>
      </c>
      <c r="Q21" s="39">
        <v>33320.334149999995</v>
      </c>
      <c r="R21" s="39">
        <v>0</v>
      </c>
      <c r="S21" s="39">
        <v>304</v>
      </c>
      <c r="T21" s="39">
        <v>212.435</v>
      </c>
      <c r="U21" s="39">
        <v>57440.575</v>
      </c>
      <c r="V21" s="39">
        <f t="shared" si="1"/>
        <v>15911.979</v>
      </c>
      <c r="W21" s="39">
        <f t="shared" si="1"/>
        <v>3062935.89802</v>
      </c>
    </row>
    <row r="22" spans="2:21" ht="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T16:U16"/>
    <mergeCell ref="U6:U7"/>
    <mergeCell ref="T4:U4"/>
    <mergeCell ref="R16:S16"/>
    <mergeCell ref="O9:O11"/>
    <mergeCell ref="M9:M11"/>
    <mergeCell ref="V4:W4"/>
    <mergeCell ref="W6:W7"/>
    <mergeCell ref="W9:W11"/>
    <mergeCell ref="V16:W16"/>
    <mergeCell ref="Q9:Q11"/>
    <mergeCell ref="S9:S11"/>
    <mergeCell ref="U9:U11"/>
    <mergeCell ref="Q6:Q7"/>
    <mergeCell ref="O6:O7"/>
    <mergeCell ref="M6:M7"/>
    <mergeCell ref="G9:G11"/>
    <mergeCell ref="N4:O4"/>
    <mergeCell ref="L16:M16"/>
    <mergeCell ref="N16:O16"/>
    <mergeCell ref="P16:Q16"/>
    <mergeCell ref="J16:K16"/>
    <mergeCell ref="H16:I16"/>
    <mergeCell ref="K9:K11"/>
    <mergeCell ref="I9:I11"/>
    <mergeCell ref="H4:I4"/>
    <mergeCell ref="J4:K4"/>
    <mergeCell ref="A3:S3"/>
    <mergeCell ref="P4:Q4"/>
    <mergeCell ref="R4:S4"/>
    <mergeCell ref="C6:C7"/>
    <mergeCell ref="K6:K7"/>
    <mergeCell ref="C9:C11"/>
    <mergeCell ref="D4:E4"/>
    <mergeCell ref="F4:G4"/>
    <mergeCell ref="L4:M4"/>
    <mergeCell ref="S6:S7"/>
    <mergeCell ref="E6:E7"/>
    <mergeCell ref="G6:G7"/>
    <mergeCell ref="D16:E16"/>
    <mergeCell ref="I6:I7"/>
    <mergeCell ref="F16:G16"/>
    <mergeCell ref="B4:C4"/>
    <mergeCell ref="E9:E11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2012-01-26T14:01:23Z</dcterms:modified>
  <cp:category/>
  <cp:version/>
  <cp:contentType/>
  <cp:contentStatus/>
</cp:coreProperties>
</file>