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250" activeTab="1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<sst xmlns="http://schemas.openxmlformats.org/spreadsheetml/2006/main" count="188" uniqueCount="58">
  <si>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</si>
  <si>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</si>
  <si>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</si>
  <si>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</si>
  <si>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</si>
  <si>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</si>
  <si>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</si>
  <si>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</si>
  <si>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</si>
  <si>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</si>
  <si>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</si>
  <si>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</si>
  <si>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</si>
  <si>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</si>
  <si>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</si>
  <si>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</si>
  <si>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</si>
  <si>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</si>
  <si>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</si>
  <si>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</si>
  <si>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</si>
  <si>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</si>
  <si>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</si>
  <si>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</si>
  <si>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</si>
  <si>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</si>
  <si>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</si>
  <si>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</si>
  <si>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</si>
  <si>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</si>
  <si>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</si>
  <si>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</si>
  <si>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</si>
  <si>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</si>
  <si>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</si>
  <si>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</si>
  <si>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</si>
  <si>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</si>
  <si>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</si>
  <si>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</si>
  <si>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</si>
  <si>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</si>
  <si>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</si>
  <si>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</si>
  <si>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</si>
  <si>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</si>
  <si>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2010 m. birželis mėn. pab.</t>
  </si>
  <si>
    <t>375576</t>
  </si>
  <si>
    <t>20670</t>
  </si>
  <si>
    <t>18054</t>
  </si>
  <si>
    <t>7369</t>
  </si>
  <si>
    <t>393630</t>
  </si>
  <si>
    <t>683</t>
  </si>
  <si>
    <t>247143</t>
  </si>
  <si>
    <t>1227</t>
  </si>
  <si>
    <t>146487</t>
  </si>
  <si>
    <t>0</t>
  </si>
  <si>
    <t>June, 2010 (number - 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</si>
</sst>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9" zoomScaleNormal="89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0" sqref="E30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1" ht="10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3" s="21" customFormat="1" ht="42.75" customHeight="1">
      <c r="A4" s="20"/>
      <c r="B4" s="39" t="s">
        <v>17</v>
      </c>
      <c r="C4" s="39"/>
      <c r="D4" s="40" t="s">
        <v>26</v>
      </c>
      <c r="E4" s="40"/>
      <c r="F4" s="40" t="s">
        <v>18</v>
      </c>
      <c r="G4" s="40"/>
      <c r="H4" s="40" t="s">
        <v>19</v>
      </c>
      <c r="I4" s="40"/>
      <c r="J4" s="39" t="s">
        <v>20</v>
      </c>
      <c r="K4" s="39"/>
      <c r="L4" s="40" t="s">
        <v>21</v>
      </c>
      <c r="M4" s="40"/>
      <c r="N4" s="40" t="s">
        <v>25</v>
      </c>
      <c r="O4" s="40"/>
      <c r="P4" s="42" t="s">
        <v>45</v>
      </c>
      <c r="Q4" s="42"/>
      <c r="R4" s="40" t="s">
        <v>22</v>
      </c>
      <c r="S4" s="40"/>
      <c r="T4" s="46" t="s">
        <v>24</v>
      </c>
      <c r="U4" s="46"/>
      <c r="V4" s="40" t="s">
        <v>23</v>
      </c>
      <c r="W4" s="40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33" t="s">
        <v>4</v>
      </c>
      <c r="P5" s="35" t="s">
        <v>9</v>
      </c>
      <c r="Q5" s="36" t="s">
        <v>4</v>
      </c>
      <c r="R5" s="34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5" customFormat="1" ht="18" customHeight="1">
      <c r="A6" s="27" t="s">
        <v>11</v>
      </c>
      <c r="B6" s="38">
        <f>B14-B9</f>
        <v>422012</v>
      </c>
      <c r="C6" s="41">
        <f>C14-C9</f>
        <v>124059.10399999999</v>
      </c>
      <c r="D6" s="38">
        <v>70485</v>
      </c>
      <c r="E6" s="41">
        <v>33576</v>
      </c>
      <c r="F6" s="38">
        <v>336333</v>
      </c>
      <c r="G6" s="41" t="s">
        <v>47</v>
      </c>
      <c r="H6" s="38">
        <v>0</v>
      </c>
      <c r="I6" s="41">
        <v>0</v>
      </c>
      <c r="J6" s="38">
        <v>77867</v>
      </c>
      <c r="K6" s="41">
        <v>28230</v>
      </c>
      <c r="L6" s="38">
        <v>21032</v>
      </c>
      <c r="M6" s="41">
        <v>5928.4458700000005</v>
      </c>
      <c r="N6" s="38">
        <v>1174599</v>
      </c>
      <c r="O6" s="41">
        <v>1006704</v>
      </c>
      <c r="P6" s="38">
        <v>1478772</v>
      </c>
      <c r="Q6" s="41">
        <v>991230.4467900002</v>
      </c>
      <c r="R6" s="38">
        <v>37158</v>
      </c>
      <c r="S6" s="41">
        <v>15659</v>
      </c>
      <c r="T6" s="38">
        <v>0</v>
      </c>
      <c r="U6" s="41">
        <v>0</v>
      </c>
      <c r="V6" s="38">
        <v>79843</v>
      </c>
      <c r="W6" s="41">
        <v>22960</v>
      </c>
    </row>
    <row r="7" spans="1:23" s="25" customFormat="1" ht="18" customHeight="1">
      <c r="A7" s="27" t="s">
        <v>12</v>
      </c>
      <c r="B7" s="38">
        <f>44+12319+52673+20420+383+5+142895</f>
        <v>228739</v>
      </c>
      <c r="C7" s="41"/>
      <c r="D7" s="38">
        <v>253</v>
      </c>
      <c r="E7" s="41"/>
      <c r="F7" s="38">
        <v>12308</v>
      </c>
      <c r="G7" s="41"/>
      <c r="H7" s="38">
        <v>0</v>
      </c>
      <c r="I7" s="41"/>
      <c r="J7" s="38">
        <v>0</v>
      </c>
      <c r="K7" s="41"/>
      <c r="L7" s="38">
        <v>0</v>
      </c>
      <c r="M7" s="41"/>
      <c r="N7" s="38"/>
      <c r="O7" s="41"/>
      <c r="P7" s="38">
        <v>4252</v>
      </c>
      <c r="Q7" s="41"/>
      <c r="R7" s="38">
        <v>360</v>
      </c>
      <c r="S7" s="41"/>
      <c r="T7" s="38">
        <v>0</v>
      </c>
      <c r="U7" s="41"/>
      <c r="V7" s="38">
        <v>301</v>
      </c>
      <c r="W7" s="41"/>
    </row>
    <row r="8" spans="1:23" s="25" customFormat="1" ht="18" customHeight="1">
      <c r="A8" s="27" t="s">
        <v>13</v>
      </c>
      <c r="B8" s="38" t="s">
        <v>56</v>
      </c>
      <c r="C8" s="38">
        <v>0</v>
      </c>
      <c r="D8" s="38">
        <v>35</v>
      </c>
      <c r="E8" s="38"/>
      <c r="F8" s="38">
        <v>5539</v>
      </c>
      <c r="G8" s="38" t="s">
        <v>48</v>
      </c>
      <c r="H8" s="38">
        <v>0</v>
      </c>
      <c r="I8" s="38">
        <v>0</v>
      </c>
      <c r="J8" s="38">
        <v>0</v>
      </c>
      <c r="K8" s="38"/>
      <c r="L8" s="38">
        <v>0</v>
      </c>
      <c r="M8" s="38">
        <v>0</v>
      </c>
      <c r="N8" s="38">
        <v>27434</v>
      </c>
      <c r="O8" s="38">
        <v>25258</v>
      </c>
      <c r="P8" s="38">
        <v>17550</v>
      </c>
      <c r="Q8" s="38">
        <v>36919.60506000001</v>
      </c>
      <c r="R8" s="38">
        <v>0</v>
      </c>
      <c r="S8" s="38">
        <v>0</v>
      </c>
      <c r="T8" s="38">
        <v>0</v>
      </c>
      <c r="U8" s="38">
        <v>0</v>
      </c>
      <c r="V8" s="38">
        <v>1603</v>
      </c>
      <c r="W8" s="38">
        <v>2018</v>
      </c>
    </row>
    <row r="9" spans="1:23" s="25" customFormat="1" ht="18" customHeight="1">
      <c r="A9" s="28" t="s">
        <v>14</v>
      </c>
      <c r="B9" s="38">
        <f>4389+923+59+2+2654+12+3+227+1+2+11664+3722+32006+7382+24818+39+1+1665+72+9+25+2+305+7+6+2+63</f>
        <v>90060</v>
      </c>
      <c r="C9" s="41">
        <f>(3403+552+8292+411)*3.4528</f>
        <v>43705.5424</v>
      </c>
      <c r="D9" s="38">
        <v>17363</v>
      </c>
      <c r="E9" s="41">
        <v>6411</v>
      </c>
      <c r="F9" s="38">
        <v>20660</v>
      </c>
      <c r="G9" s="41" t="s">
        <v>49</v>
      </c>
      <c r="H9" s="38">
        <v>0</v>
      </c>
      <c r="I9" s="41">
        <v>0</v>
      </c>
      <c r="J9" s="38">
        <v>12236</v>
      </c>
      <c r="K9" s="41">
        <v>7266</v>
      </c>
      <c r="L9" s="38">
        <f>+L10+L11+L12</f>
        <v>29673</v>
      </c>
      <c r="M9" s="41">
        <v>10122.52509</v>
      </c>
      <c r="N9" s="38">
        <v>118114</v>
      </c>
      <c r="O9" s="41">
        <v>92899</v>
      </c>
      <c r="P9" s="38">
        <f>SUM(P10:P12)</f>
        <v>237545</v>
      </c>
      <c r="Q9" s="41">
        <v>97466.19997000002</v>
      </c>
      <c r="R9" s="38">
        <v>5434</v>
      </c>
      <c r="S9" s="41">
        <v>1701</v>
      </c>
      <c r="T9" s="38">
        <v>80</v>
      </c>
      <c r="U9" s="41">
        <v>0</v>
      </c>
      <c r="V9" s="38">
        <v>60275</v>
      </c>
      <c r="W9" s="41">
        <v>13765</v>
      </c>
    </row>
    <row r="10" spans="1:23" s="25" customFormat="1" ht="18" customHeight="1">
      <c r="A10" s="28" t="s">
        <v>16</v>
      </c>
      <c r="B10" s="38">
        <v>0</v>
      </c>
      <c r="C10" s="41"/>
      <c r="D10" s="38">
        <v>4960</v>
      </c>
      <c r="E10" s="41"/>
      <c r="F10" s="38"/>
      <c r="G10" s="41"/>
      <c r="H10" s="38">
        <v>0</v>
      </c>
      <c r="I10" s="41"/>
      <c r="J10" s="38">
        <v>0</v>
      </c>
      <c r="K10" s="41"/>
      <c r="L10" s="38">
        <v>0</v>
      </c>
      <c r="M10" s="41"/>
      <c r="N10" s="38">
        <v>31158</v>
      </c>
      <c r="O10" s="41"/>
      <c r="P10" s="38">
        <v>117830</v>
      </c>
      <c r="Q10" s="41"/>
      <c r="R10" s="38">
        <v>2622</v>
      </c>
      <c r="S10" s="41"/>
      <c r="T10" s="38">
        <v>0</v>
      </c>
      <c r="U10" s="41"/>
      <c r="V10" s="38">
        <v>48171</v>
      </c>
      <c r="W10" s="41"/>
    </row>
    <row r="11" spans="1:23" s="25" customFormat="1" ht="18" customHeight="1">
      <c r="A11" s="27" t="s">
        <v>15</v>
      </c>
      <c r="B11" s="38">
        <v>0</v>
      </c>
      <c r="C11" s="41"/>
      <c r="D11" s="38">
        <v>8731</v>
      </c>
      <c r="E11" s="41"/>
      <c r="F11" s="38">
        <v>18188</v>
      </c>
      <c r="G11" s="41"/>
      <c r="H11" s="38">
        <v>0</v>
      </c>
      <c r="I11" s="41"/>
      <c r="J11" s="38">
        <f>+J9</f>
        <v>12236</v>
      </c>
      <c r="K11" s="41"/>
      <c r="L11" s="38">
        <f>3751+25596</f>
        <v>29347</v>
      </c>
      <c r="M11" s="41"/>
      <c r="N11" s="38">
        <v>73301</v>
      </c>
      <c r="O11" s="41"/>
      <c r="P11" s="38">
        <v>104906</v>
      </c>
      <c r="Q11" s="41"/>
      <c r="R11" s="38">
        <v>2154</v>
      </c>
      <c r="S11" s="41"/>
      <c r="T11" s="38">
        <v>0</v>
      </c>
      <c r="U11" s="41"/>
      <c r="V11" s="38">
        <v>9543</v>
      </c>
      <c r="W11" s="41"/>
    </row>
    <row r="12" spans="1:23" s="25" customFormat="1" ht="18" customHeight="1">
      <c r="A12" s="27" t="s">
        <v>13</v>
      </c>
      <c r="B12" s="38">
        <f>923+72</f>
        <v>995</v>
      </c>
      <c r="C12" s="38">
        <v>4811</v>
      </c>
      <c r="D12" s="38">
        <v>3672</v>
      </c>
      <c r="E12" s="38">
        <v>0</v>
      </c>
      <c r="F12" s="38">
        <v>2472</v>
      </c>
      <c r="G12" s="38" t="s">
        <v>50</v>
      </c>
      <c r="H12" s="38">
        <v>0</v>
      </c>
      <c r="I12" s="38">
        <v>0</v>
      </c>
      <c r="J12" s="38">
        <v>0</v>
      </c>
      <c r="K12" s="38">
        <v>0</v>
      </c>
      <c r="L12" s="38">
        <v>326</v>
      </c>
      <c r="M12" s="38">
        <v>965.58362</v>
      </c>
      <c r="N12" s="38">
        <v>13655</v>
      </c>
      <c r="O12" s="38">
        <v>9253</v>
      </c>
      <c r="P12" s="38">
        <v>14809</v>
      </c>
      <c r="Q12" s="38">
        <v>35765.85308999999</v>
      </c>
      <c r="R12" s="38">
        <v>658</v>
      </c>
      <c r="S12" s="38">
        <v>521</v>
      </c>
      <c r="T12" s="38">
        <v>80</v>
      </c>
      <c r="U12" s="38">
        <v>182</v>
      </c>
      <c r="V12" s="38">
        <v>2561</v>
      </c>
      <c r="W12" s="38">
        <v>2677</v>
      </c>
    </row>
    <row r="13" spans="1:23" s="25" customFormat="1" ht="18" customHeight="1">
      <c r="A13" s="27" t="s">
        <v>2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7">
        <v>0</v>
      </c>
      <c r="O13" s="37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</row>
    <row r="14" spans="1:23" s="25" customFormat="1" ht="18" customHeight="1">
      <c r="A14" s="27" t="s">
        <v>0</v>
      </c>
      <c r="B14" s="38">
        <v>512072</v>
      </c>
      <c r="C14" s="38">
        <f>(33683+14905)*3.4528</f>
        <v>167764.6464</v>
      </c>
      <c r="D14" s="38">
        <f>SUM(D6+D9)</f>
        <v>87848</v>
      </c>
      <c r="E14" s="38">
        <f>SUM(E6:E12)</f>
        <v>39987</v>
      </c>
      <c r="F14" s="38">
        <v>356993</v>
      </c>
      <c r="G14" s="38" t="s">
        <v>51</v>
      </c>
      <c r="H14" s="38">
        <v>0</v>
      </c>
      <c r="I14" s="38">
        <v>0</v>
      </c>
      <c r="J14" s="38">
        <f>+J9+J6</f>
        <v>90103</v>
      </c>
      <c r="K14" s="38">
        <f>SUM(K6,K9)</f>
        <v>35496</v>
      </c>
      <c r="L14" s="38">
        <f>L6+L9</f>
        <v>50705</v>
      </c>
      <c r="M14" s="38">
        <v>16050.970959999999</v>
      </c>
      <c r="N14" s="38">
        <v>1292713</v>
      </c>
      <c r="O14" s="38">
        <v>1099603</v>
      </c>
      <c r="P14" s="38">
        <f>+P6+P9</f>
        <v>1716317</v>
      </c>
      <c r="Q14" s="38">
        <v>1088696.6467600001</v>
      </c>
      <c r="R14" s="38">
        <v>42592</v>
      </c>
      <c r="S14" s="38">
        <v>17360</v>
      </c>
      <c r="T14" s="38">
        <v>0</v>
      </c>
      <c r="U14" s="38">
        <v>0</v>
      </c>
      <c r="V14" s="38">
        <v>140118</v>
      </c>
      <c r="W14" s="38">
        <v>36725</v>
      </c>
    </row>
    <row r="15" spans="1:23" s="25" customFormat="1" ht="19.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5" customFormat="1" ht="42.75" customHeight="1">
      <c r="A16" s="27"/>
      <c r="B16" s="43" t="s">
        <v>17</v>
      </c>
      <c r="C16" s="43"/>
      <c r="D16" s="41" t="s">
        <v>26</v>
      </c>
      <c r="E16" s="41"/>
      <c r="F16" s="41" t="s">
        <v>18</v>
      </c>
      <c r="G16" s="41"/>
      <c r="H16" s="41" t="s">
        <v>19</v>
      </c>
      <c r="I16" s="41"/>
      <c r="J16" s="43" t="s">
        <v>20</v>
      </c>
      <c r="K16" s="43"/>
      <c r="L16" s="41" t="s">
        <v>21</v>
      </c>
      <c r="M16" s="41"/>
      <c r="N16" s="41" t="s">
        <v>25</v>
      </c>
      <c r="O16" s="41"/>
      <c r="P16" s="41" t="s">
        <v>44</v>
      </c>
      <c r="Q16" s="41"/>
      <c r="R16" s="41" t="s">
        <v>22</v>
      </c>
      <c r="S16" s="41"/>
      <c r="T16" s="47" t="s">
        <v>24</v>
      </c>
      <c r="U16" s="47"/>
      <c r="V16" s="41" t="s">
        <v>23</v>
      </c>
      <c r="W16" s="41"/>
    </row>
    <row r="17" spans="1:23" s="25" customFormat="1" ht="30">
      <c r="A17" s="27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22" t="s">
        <v>3</v>
      </c>
      <c r="O17" s="2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5" customFormat="1" ht="15">
      <c r="A18" s="27" t="s">
        <v>5</v>
      </c>
      <c r="B18" s="38">
        <v>284</v>
      </c>
      <c r="C18" s="38">
        <v>138812.9184</v>
      </c>
      <c r="D18" s="38">
        <v>68</v>
      </c>
      <c r="E18" s="38">
        <v>28472</v>
      </c>
      <c r="F18" s="41" t="s">
        <v>52</v>
      </c>
      <c r="G18" s="41" t="s">
        <v>53</v>
      </c>
      <c r="H18" s="38">
        <v>0</v>
      </c>
      <c r="I18" s="38">
        <v>0</v>
      </c>
      <c r="J18" s="38">
        <v>48</v>
      </c>
      <c r="K18" s="38">
        <v>24863</v>
      </c>
      <c r="L18" s="38">
        <f>7.036+12.59-L19</f>
        <v>19.625999999999998</v>
      </c>
      <c r="M18" s="38">
        <f>2293.55111+5559.72251-M19</f>
        <v>7853.27362</v>
      </c>
      <c r="N18" s="38">
        <v>1702</v>
      </c>
      <c r="O18" s="38">
        <v>573686</v>
      </c>
      <c r="P18" s="38">
        <v>2658.61</v>
      </c>
      <c r="Q18" s="38">
        <v>867034.484710001</v>
      </c>
      <c r="R18" s="38">
        <v>39</v>
      </c>
      <c r="S18" s="38">
        <v>13972</v>
      </c>
      <c r="T18" s="38">
        <v>0</v>
      </c>
      <c r="U18" s="38">
        <v>105</v>
      </c>
      <c r="V18" s="38">
        <v>58</v>
      </c>
      <c r="W18" s="38">
        <v>22739</v>
      </c>
    </row>
    <row r="19" spans="1:23" s="25" customFormat="1" ht="15">
      <c r="A19" s="27" t="s">
        <v>6</v>
      </c>
      <c r="B19" s="38">
        <v>1</v>
      </c>
      <c r="C19" s="38">
        <v>1429.4592</v>
      </c>
      <c r="D19" s="38">
        <v>0</v>
      </c>
      <c r="E19" s="38">
        <v>37</v>
      </c>
      <c r="F19" s="41"/>
      <c r="G19" s="41"/>
      <c r="H19" s="38">
        <v>0</v>
      </c>
      <c r="I19" s="38">
        <v>0</v>
      </c>
      <c r="J19" s="38">
        <v>0</v>
      </c>
      <c r="K19" s="38">
        <v>0</v>
      </c>
      <c r="L19" s="15">
        <v>0</v>
      </c>
      <c r="M19" s="15">
        <v>0</v>
      </c>
      <c r="N19" s="38">
        <v>10</v>
      </c>
      <c r="O19" s="38">
        <v>8835</v>
      </c>
      <c r="P19" s="38">
        <v>14.412</v>
      </c>
      <c r="Q19" s="38">
        <v>3934.84904</v>
      </c>
      <c r="R19" s="38">
        <v>0</v>
      </c>
      <c r="S19" s="38">
        <v>4</v>
      </c>
      <c r="T19" s="38">
        <v>0</v>
      </c>
      <c r="U19" s="38">
        <v>0</v>
      </c>
      <c r="V19" s="38">
        <v>0.046</v>
      </c>
      <c r="W19" s="38">
        <v>30</v>
      </c>
    </row>
    <row r="20" spans="1:23" s="25" customFormat="1" ht="15">
      <c r="A20" s="27" t="s">
        <v>7</v>
      </c>
      <c r="B20" s="38">
        <v>445</v>
      </c>
      <c r="C20" s="38">
        <v>27522.26879999999</v>
      </c>
      <c r="D20" s="38">
        <v>153</v>
      </c>
      <c r="E20" s="38">
        <v>11478</v>
      </c>
      <c r="F20" s="38" t="s">
        <v>54</v>
      </c>
      <c r="G20" s="38" t="s">
        <v>55</v>
      </c>
      <c r="H20" s="38">
        <v>0</v>
      </c>
      <c r="I20" s="38">
        <v>0</v>
      </c>
      <c r="J20" s="38">
        <v>136</v>
      </c>
      <c r="K20" s="38">
        <v>10633</v>
      </c>
      <c r="L20" s="38">
        <f>27.787+69.119</f>
        <v>96.906</v>
      </c>
      <c r="M20" s="38">
        <f>2638.86156+5558.83578</f>
        <v>8197.69734</v>
      </c>
      <c r="N20" s="38">
        <v>4097</v>
      </c>
      <c r="O20" s="38">
        <v>517082</v>
      </c>
      <c r="P20" s="38">
        <v>3972.793</v>
      </c>
      <c r="Q20" s="38">
        <v>217727.31301</v>
      </c>
      <c r="R20" s="38">
        <v>62</v>
      </c>
      <c r="S20" s="38">
        <v>3388</v>
      </c>
      <c r="T20" s="38">
        <v>0</v>
      </c>
      <c r="U20" s="38">
        <v>77</v>
      </c>
      <c r="V20" s="38">
        <v>100</v>
      </c>
      <c r="W20" s="38">
        <v>13956</v>
      </c>
    </row>
    <row r="21" spans="1:23" s="25" customFormat="1" ht="15">
      <c r="A21" s="27" t="s">
        <v>0</v>
      </c>
      <c r="B21" s="38">
        <v>730</v>
      </c>
      <c r="C21" s="38">
        <v>167764.6464</v>
      </c>
      <c r="D21" s="38">
        <f>SUM(D18:D20)</f>
        <v>221</v>
      </c>
      <c r="E21" s="38">
        <f>SUM(E18:E20)</f>
        <v>39987</v>
      </c>
      <c r="F21" s="38">
        <v>1910</v>
      </c>
      <c r="G21" s="38" t="s">
        <v>51</v>
      </c>
      <c r="H21" s="38">
        <v>0</v>
      </c>
      <c r="I21" s="38">
        <v>0</v>
      </c>
      <c r="J21" s="38">
        <f>SUM(J18:J20)</f>
        <v>184</v>
      </c>
      <c r="K21" s="38">
        <f>SUM(K18:K20)</f>
        <v>35496</v>
      </c>
      <c r="L21" s="38">
        <f>SUM(L18:L20)</f>
        <v>116.53200000000001</v>
      </c>
      <c r="M21" s="38">
        <f>SUM(M18:M20)</f>
        <v>16050.97096</v>
      </c>
      <c r="N21" s="38">
        <v>5809</v>
      </c>
      <c r="O21" s="38">
        <v>1099603</v>
      </c>
      <c r="P21" s="38">
        <f>SUM(P18:P20)</f>
        <v>6645.8150000000005</v>
      </c>
      <c r="Q21" s="38">
        <f>SUM(Q18:Q20)</f>
        <v>1088696.646760001</v>
      </c>
      <c r="R21" s="38">
        <v>101</v>
      </c>
      <c r="S21" s="38">
        <v>17360</v>
      </c>
      <c r="T21" s="38">
        <v>0</v>
      </c>
      <c r="U21" s="38">
        <v>182</v>
      </c>
      <c r="V21" s="38">
        <v>158.046</v>
      </c>
      <c r="W21" s="38">
        <v>36725</v>
      </c>
    </row>
    <row r="22" s="14" customFormat="1" ht="15"/>
    <row r="24" spans="2:3" ht="15">
      <c r="B24" s="29"/>
      <c r="C24" s="29"/>
    </row>
    <row r="25" spans="2:3" ht="15">
      <c r="B25" s="30"/>
      <c r="C25" s="29"/>
    </row>
    <row r="26" ht="15">
      <c r="B26" s="30"/>
    </row>
    <row r="27" ht="15">
      <c r="B27" s="30"/>
    </row>
    <row r="28" ht="15">
      <c r="B28" s="30"/>
    </row>
    <row r="29" ht="15">
      <c r="B29" s="31"/>
    </row>
    <row r="30" ht="15">
      <c r="B30" s="31"/>
    </row>
    <row r="31" ht="15">
      <c r="B31" s="30"/>
    </row>
    <row r="32" ht="15">
      <c r="B32" s="30"/>
    </row>
    <row r="33" ht="15">
      <c r="B33" s="32"/>
    </row>
    <row r="34" ht="15">
      <c r="B34" s="30"/>
    </row>
    <row r="35" spans="2:3" ht="15">
      <c r="B35" s="29"/>
      <c r="C35" s="29"/>
    </row>
  </sheetData>
  <sheetProtection/>
  <mergeCells count="49">
    <mergeCell ref="T16:U16"/>
    <mergeCell ref="V16:W16"/>
    <mergeCell ref="U6:U7"/>
    <mergeCell ref="P16:Q16"/>
    <mergeCell ref="S9:S11"/>
    <mergeCell ref="W6:W7"/>
    <mergeCell ref="U9:U11"/>
    <mergeCell ref="R16:S16"/>
    <mergeCell ref="W9:W11"/>
    <mergeCell ref="Q9:Q11"/>
    <mergeCell ref="L4:M4"/>
    <mergeCell ref="F18:F19"/>
    <mergeCell ref="G18:G19"/>
    <mergeCell ref="K9:K11"/>
    <mergeCell ref="K6:K7"/>
    <mergeCell ref="I9:I11"/>
    <mergeCell ref="J16:K16"/>
    <mergeCell ref="G6:G7"/>
    <mergeCell ref="I6:I7"/>
    <mergeCell ref="E9:E11"/>
    <mergeCell ref="A1:W1"/>
    <mergeCell ref="A2:W2"/>
    <mergeCell ref="A3:U3"/>
    <mergeCell ref="G9:G11"/>
    <mergeCell ref="T4:U4"/>
    <mergeCell ref="B4:C4"/>
    <mergeCell ref="V4:W4"/>
    <mergeCell ref="H4:I4"/>
    <mergeCell ref="C6:C7"/>
    <mergeCell ref="P4:Q4"/>
    <mergeCell ref="B16:C16"/>
    <mergeCell ref="D16:E16"/>
    <mergeCell ref="F16:G16"/>
    <mergeCell ref="L16:M16"/>
    <mergeCell ref="Q6:Q7"/>
    <mergeCell ref="N16:O16"/>
    <mergeCell ref="H16:I16"/>
    <mergeCell ref="O9:O11"/>
    <mergeCell ref="C9:C11"/>
    <mergeCell ref="J4:K4"/>
    <mergeCell ref="D4:E4"/>
    <mergeCell ref="M6:M7"/>
    <mergeCell ref="O6:O7"/>
    <mergeCell ref="M9:M11"/>
    <mergeCell ref="R4:S4"/>
    <mergeCell ref="E6:E7"/>
    <mergeCell ref="F4:G4"/>
    <mergeCell ref="S6:S7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5 F22:G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99" zoomScaleNormal="99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57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3" ht="42.75" customHeight="1">
      <c r="A4" s="3"/>
      <c r="B4" s="53" t="s">
        <v>17</v>
      </c>
      <c r="C4" s="54"/>
      <c r="D4" s="48" t="s">
        <v>26</v>
      </c>
      <c r="E4" s="49"/>
      <c r="F4" s="48" t="s">
        <v>18</v>
      </c>
      <c r="G4" s="49"/>
      <c r="H4" s="48" t="s">
        <v>19</v>
      </c>
      <c r="I4" s="49"/>
      <c r="J4" s="53" t="s">
        <v>20</v>
      </c>
      <c r="K4" s="54"/>
      <c r="L4" s="48" t="s">
        <v>21</v>
      </c>
      <c r="M4" s="49"/>
      <c r="N4" s="48" t="s">
        <v>25</v>
      </c>
      <c r="O4" s="49"/>
      <c r="P4" s="48" t="s">
        <v>45</v>
      </c>
      <c r="Q4" s="49"/>
      <c r="R4" s="48" t="s">
        <v>22</v>
      </c>
      <c r="S4" s="49"/>
      <c r="T4" s="51" t="s">
        <v>24</v>
      </c>
      <c r="U4" s="52"/>
      <c r="V4" s="48" t="s">
        <v>23</v>
      </c>
      <c r="W4" s="49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38">
        <f>B14-B9</f>
        <v>422012</v>
      </c>
      <c r="C6" s="41">
        <f>C14-C9</f>
        <v>124059.10399999999</v>
      </c>
      <c r="D6" s="38">
        <v>70485</v>
      </c>
      <c r="E6" s="41">
        <v>33576</v>
      </c>
      <c r="F6" s="38">
        <v>336333</v>
      </c>
      <c r="G6" s="41" t="s">
        <v>47</v>
      </c>
      <c r="H6" s="38">
        <v>0</v>
      </c>
      <c r="I6" s="41">
        <v>0</v>
      </c>
      <c r="J6" s="38">
        <v>77867</v>
      </c>
      <c r="K6" s="41">
        <v>28230</v>
      </c>
      <c r="L6" s="38">
        <v>21032</v>
      </c>
      <c r="M6" s="41">
        <v>5928.4458700000005</v>
      </c>
      <c r="N6" s="38">
        <v>1174599</v>
      </c>
      <c r="O6" s="41">
        <v>1006704</v>
      </c>
      <c r="P6" s="38">
        <v>1478772</v>
      </c>
      <c r="Q6" s="41">
        <v>991230.4467900002</v>
      </c>
      <c r="R6" s="38">
        <v>37158</v>
      </c>
      <c r="S6" s="41">
        <v>15659</v>
      </c>
      <c r="T6" s="38">
        <v>0</v>
      </c>
      <c r="U6" s="41">
        <v>0</v>
      </c>
      <c r="V6" s="38">
        <v>79843</v>
      </c>
      <c r="W6" s="41">
        <v>22960</v>
      </c>
      <c r="X6" s="2"/>
    </row>
    <row r="7" spans="1:24" ht="18" customHeight="1">
      <c r="A7" s="1" t="s">
        <v>31</v>
      </c>
      <c r="B7" s="38">
        <f>44+12319+52673+20420+383+5+142895</f>
        <v>228739</v>
      </c>
      <c r="C7" s="41"/>
      <c r="D7" s="38">
        <v>253</v>
      </c>
      <c r="E7" s="41"/>
      <c r="F7" s="38">
        <v>12308</v>
      </c>
      <c r="G7" s="41"/>
      <c r="H7" s="38">
        <v>0</v>
      </c>
      <c r="I7" s="41"/>
      <c r="J7" s="38">
        <v>0</v>
      </c>
      <c r="K7" s="41"/>
      <c r="L7" s="38">
        <v>0</v>
      </c>
      <c r="M7" s="41"/>
      <c r="N7" s="38"/>
      <c r="O7" s="41"/>
      <c r="P7" s="38">
        <v>4252</v>
      </c>
      <c r="Q7" s="41"/>
      <c r="R7" s="38">
        <v>360</v>
      </c>
      <c r="S7" s="41"/>
      <c r="T7" s="38">
        <v>0</v>
      </c>
      <c r="U7" s="41"/>
      <c r="V7" s="38">
        <v>301</v>
      </c>
      <c r="W7" s="41"/>
      <c r="X7" s="2"/>
    </row>
    <row r="8" spans="1:24" ht="18" customHeight="1">
      <c r="A8" s="1" t="s">
        <v>32</v>
      </c>
      <c r="B8" s="38" t="s">
        <v>56</v>
      </c>
      <c r="C8" s="38">
        <v>0</v>
      </c>
      <c r="D8" s="38">
        <v>35</v>
      </c>
      <c r="E8" s="38">
        <v>0</v>
      </c>
      <c r="F8" s="38">
        <v>5539</v>
      </c>
      <c r="G8" s="38" t="s">
        <v>48</v>
      </c>
      <c r="H8" s="38">
        <v>0</v>
      </c>
      <c r="I8" s="38">
        <v>0</v>
      </c>
      <c r="J8" s="38">
        <v>0</v>
      </c>
      <c r="K8" s="38"/>
      <c r="L8" s="38">
        <v>0</v>
      </c>
      <c r="M8" s="38">
        <v>0</v>
      </c>
      <c r="N8" s="38">
        <v>27434</v>
      </c>
      <c r="O8" s="38">
        <v>25258</v>
      </c>
      <c r="P8" s="38">
        <v>17550</v>
      </c>
      <c r="Q8" s="38">
        <v>36919.60506000001</v>
      </c>
      <c r="R8" s="38">
        <v>0</v>
      </c>
      <c r="S8" s="38">
        <v>0</v>
      </c>
      <c r="T8" s="38">
        <v>0</v>
      </c>
      <c r="U8" s="38">
        <v>0</v>
      </c>
      <c r="V8" s="38">
        <v>1603</v>
      </c>
      <c r="W8" s="38">
        <v>2018</v>
      </c>
      <c r="X8" s="2"/>
    </row>
    <row r="9" spans="1:24" ht="18" customHeight="1">
      <c r="A9" s="1" t="s">
        <v>33</v>
      </c>
      <c r="B9" s="38">
        <f>4389+923+59+2+2654+12+3+227+1+2+11664+3722+32006+7382+24818+39+1+1665+72+9+25+2+305+7+6+2+63</f>
        <v>90060</v>
      </c>
      <c r="C9" s="41">
        <f>(3403+552+8292+411)*3.4528</f>
        <v>43705.5424</v>
      </c>
      <c r="D9" s="38">
        <v>17363</v>
      </c>
      <c r="E9" s="41">
        <v>6411</v>
      </c>
      <c r="F9" s="38">
        <v>20660</v>
      </c>
      <c r="G9" s="41" t="s">
        <v>49</v>
      </c>
      <c r="H9" s="38">
        <v>0</v>
      </c>
      <c r="I9" s="41">
        <v>0</v>
      </c>
      <c r="J9" s="38">
        <v>12236</v>
      </c>
      <c r="K9" s="41">
        <v>7266</v>
      </c>
      <c r="L9" s="38">
        <f>+L10+L11+L12</f>
        <v>29673</v>
      </c>
      <c r="M9" s="41">
        <v>10122.52509</v>
      </c>
      <c r="N9" s="38">
        <v>118114</v>
      </c>
      <c r="O9" s="41">
        <v>92899</v>
      </c>
      <c r="P9" s="38">
        <f>SUM(P10:P12)</f>
        <v>237545</v>
      </c>
      <c r="Q9" s="41">
        <v>97466.19997000002</v>
      </c>
      <c r="R9" s="38">
        <v>5434</v>
      </c>
      <c r="S9" s="41">
        <v>1701</v>
      </c>
      <c r="T9" s="38">
        <v>80</v>
      </c>
      <c r="U9" s="41">
        <v>0</v>
      </c>
      <c r="V9" s="38">
        <v>60275</v>
      </c>
      <c r="W9" s="41">
        <v>13765</v>
      </c>
      <c r="X9" s="5"/>
    </row>
    <row r="10" spans="1:24" ht="18" customHeight="1">
      <c r="A10" s="1" t="s">
        <v>34</v>
      </c>
      <c r="B10" s="38">
        <v>0</v>
      </c>
      <c r="C10" s="41"/>
      <c r="D10" s="38">
        <v>4960</v>
      </c>
      <c r="E10" s="41"/>
      <c r="F10" s="38"/>
      <c r="G10" s="41"/>
      <c r="H10" s="38">
        <v>0</v>
      </c>
      <c r="I10" s="41"/>
      <c r="J10" s="38">
        <v>0</v>
      </c>
      <c r="K10" s="41"/>
      <c r="L10" s="38">
        <v>0</v>
      </c>
      <c r="M10" s="41"/>
      <c r="N10" s="38">
        <v>31158</v>
      </c>
      <c r="O10" s="41"/>
      <c r="P10" s="38">
        <v>117830</v>
      </c>
      <c r="Q10" s="41"/>
      <c r="R10" s="38">
        <v>2622</v>
      </c>
      <c r="S10" s="41"/>
      <c r="T10" s="38">
        <v>0</v>
      </c>
      <c r="U10" s="41"/>
      <c r="V10" s="38">
        <v>48171</v>
      </c>
      <c r="W10" s="41"/>
      <c r="X10" s="5"/>
    </row>
    <row r="11" spans="1:24" ht="18" customHeight="1">
      <c r="A11" s="1" t="s">
        <v>35</v>
      </c>
      <c r="B11" s="38">
        <v>0</v>
      </c>
      <c r="C11" s="41"/>
      <c r="D11" s="38">
        <v>8731</v>
      </c>
      <c r="E11" s="41"/>
      <c r="F11" s="38">
        <v>18188</v>
      </c>
      <c r="G11" s="41"/>
      <c r="H11" s="38">
        <v>0</v>
      </c>
      <c r="I11" s="41"/>
      <c r="J11" s="38">
        <f>+J9</f>
        <v>12236</v>
      </c>
      <c r="K11" s="41"/>
      <c r="L11" s="38">
        <f>3751+25596</f>
        <v>29347</v>
      </c>
      <c r="M11" s="41"/>
      <c r="N11" s="38">
        <v>73301</v>
      </c>
      <c r="O11" s="41"/>
      <c r="P11" s="38">
        <v>104906</v>
      </c>
      <c r="Q11" s="41"/>
      <c r="R11" s="38">
        <v>2154</v>
      </c>
      <c r="S11" s="41"/>
      <c r="T11" s="38">
        <v>0</v>
      </c>
      <c r="U11" s="41"/>
      <c r="V11" s="38">
        <v>9543</v>
      </c>
      <c r="W11" s="41"/>
      <c r="X11" s="2"/>
    </row>
    <row r="12" spans="1:24" ht="18" customHeight="1">
      <c r="A12" s="1" t="s">
        <v>32</v>
      </c>
      <c r="B12" s="38">
        <f>923+72</f>
        <v>995</v>
      </c>
      <c r="C12" s="38">
        <v>4811</v>
      </c>
      <c r="D12" s="38">
        <v>3672</v>
      </c>
      <c r="E12" s="38">
        <v>0</v>
      </c>
      <c r="F12" s="38">
        <v>2472</v>
      </c>
      <c r="G12" s="38" t="s">
        <v>50</v>
      </c>
      <c r="H12" s="38">
        <v>0</v>
      </c>
      <c r="I12" s="38">
        <v>0</v>
      </c>
      <c r="J12" s="38">
        <v>0</v>
      </c>
      <c r="K12" s="38">
        <v>0</v>
      </c>
      <c r="L12" s="38">
        <v>326</v>
      </c>
      <c r="M12" s="38">
        <v>965.58362</v>
      </c>
      <c r="N12" s="38">
        <v>13655</v>
      </c>
      <c r="O12" s="38">
        <v>9253</v>
      </c>
      <c r="P12" s="38">
        <v>14809</v>
      </c>
      <c r="Q12" s="38">
        <v>35765.85308999999</v>
      </c>
      <c r="R12" s="38">
        <v>658</v>
      </c>
      <c r="S12" s="38">
        <v>521</v>
      </c>
      <c r="T12" s="38">
        <v>80</v>
      </c>
      <c r="U12" s="38">
        <v>182</v>
      </c>
      <c r="V12" s="38">
        <v>2561</v>
      </c>
      <c r="W12" s="38">
        <v>2677</v>
      </c>
      <c r="X12" s="2"/>
    </row>
    <row r="13" spans="1:24" ht="18" customHeight="1">
      <c r="A13" s="1" t="s">
        <v>36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7">
        <v>0</v>
      </c>
      <c r="O13" s="37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2"/>
    </row>
    <row r="14" spans="1:24" ht="18" customHeight="1">
      <c r="A14" s="1" t="s">
        <v>38</v>
      </c>
      <c r="B14" s="38">
        <v>512072</v>
      </c>
      <c r="C14" s="38">
        <f>(33683+14905)*3.4528</f>
        <v>167764.6464</v>
      </c>
      <c r="D14" s="38">
        <f>SUM(D6+D9)</f>
        <v>87848</v>
      </c>
      <c r="E14" s="38">
        <f>SUM(E6:E12)</f>
        <v>39987</v>
      </c>
      <c r="F14" s="38">
        <v>356993</v>
      </c>
      <c r="G14" s="38" t="s">
        <v>51</v>
      </c>
      <c r="H14" s="38">
        <v>0</v>
      </c>
      <c r="I14" s="38">
        <v>0</v>
      </c>
      <c r="J14" s="38">
        <f>+J9+J6</f>
        <v>90103</v>
      </c>
      <c r="K14" s="38">
        <f>SUM(K6,K9)</f>
        <v>35496</v>
      </c>
      <c r="L14" s="38">
        <f>L6+L9</f>
        <v>50705</v>
      </c>
      <c r="M14" s="38">
        <v>16050.970959999999</v>
      </c>
      <c r="N14" s="38">
        <v>1292713</v>
      </c>
      <c r="O14" s="38">
        <v>1099603</v>
      </c>
      <c r="P14" s="38">
        <f>+P6+P9</f>
        <v>1716317</v>
      </c>
      <c r="Q14" s="38">
        <v>1088696.6467600001</v>
      </c>
      <c r="R14" s="38">
        <v>42592</v>
      </c>
      <c r="S14" s="38">
        <v>17360</v>
      </c>
      <c r="T14" s="38">
        <v>0</v>
      </c>
      <c r="U14" s="38">
        <v>0</v>
      </c>
      <c r="V14" s="38">
        <v>140118</v>
      </c>
      <c r="W14" s="38">
        <v>36725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3" t="s">
        <v>17</v>
      </c>
      <c r="C16" s="54"/>
      <c r="D16" s="48" t="s">
        <v>26</v>
      </c>
      <c r="E16" s="49"/>
      <c r="F16" s="48" t="s">
        <v>18</v>
      </c>
      <c r="G16" s="49"/>
      <c r="H16" s="48" t="s">
        <v>19</v>
      </c>
      <c r="I16" s="49"/>
      <c r="J16" s="53" t="s">
        <v>20</v>
      </c>
      <c r="K16" s="54"/>
      <c r="L16" s="48" t="s">
        <v>21</v>
      </c>
      <c r="M16" s="49"/>
      <c r="N16" s="48" t="s">
        <v>25</v>
      </c>
      <c r="O16" s="55"/>
      <c r="P16" s="56" t="s">
        <v>44</v>
      </c>
      <c r="Q16" s="56"/>
      <c r="R16" s="55" t="s">
        <v>22</v>
      </c>
      <c r="S16" s="49"/>
      <c r="T16" s="51" t="s">
        <v>24</v>
      </c>
      <c r="U16" s="52"/>
      <c r="V16" s="48" t="s">
        <v>23</v>
      </c>
      <c r="W16" s="49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38">
        <v>284</v>
      </c>
      <c r="C18" s="38">
        <v>138812.9184</v>
      </c>
      <c r="D18" s="38">
        <v>68</v>
      </c>
      <c r="E18" s="38">
        <v>28472</v>
      </c>
      <c r="F18" s="41" t="s">
        <v>52</v>
      </c>
      <c r="G18" s="41" t="s">
        <v>53</v>
      </c>
      <c r="H18" s="38">
        <v>0</v>
      </c>
      <c r="I18" s="38">
        <v>0</v>
      </c>
      <c r="J18" s="38">
        <v>48</v>
      </c>
      <c r="K18" s="38">
        <v>24863</v>
      </c>
      <c r="L18" s="38">
        <f>7.036+12.59-L19</f>
        <v>19.625999999999998</v>
      </c>
      <c r="M18" s="38">
        <f>2293.55111+5559.72251-M19</f>
        <v>7853.27362</v>
      </c>
      <c r="N18" s="38">
        <v>1702</v>
      </c>
      <c r="O18" s="38">
        <v>573686</v>
      </c>
      <c r="P18" s="38">
        <v>2658.61</v>
      </c>
      <c r="Q18" s="38">
        <v>867034.484710001</v>
      </c>
      <c r="R18" s="38">
        <v>39</v>
      </c>
      <c r="S18" s="38">
        <v>13972</v>
      </c>
      <c r="T18" s="38">
        <v>0</v>
      </c>
      <c r="U18" s="38">
        <v>105</v>
      </c>
      <c r="V18" s="38">
        <v>58</v>
      </c>
      <c r="W18" s="38">
        <v>22739</v>
      </c>
    </row>
    <row r="19" spans="1:23" ht="15">
      <c r="A19" s="3" t="s">
        <v>41</v>
      </c>
      <c r="B19" s="38">
        <v>1</v>
      </c>
      <c r="C19" s="38">
        <v>1429.4592</v>
      </c>
      <c r="D19" s="38">
        <v>0</v>
      </c>
      <c r="E19" s="38">
        <v>37</v>
      </c>
      <c r="F19" s="41"/>
      <c r="G19" s="41"/>
      <c r="H19" s="38">
        <v>0</v>
      </c>
      <c r="I19" s="38">
        <v>0</v>
      </c>
      <c r="J19" s="38">
        <v>0</v>
      </c>
      <c r="K19" s="38">
        <v>0</v>
      </c>
      <c r="L19" s="15">
        <v>0</v>
      </c>
      <c r="M19" s="15">
        <v>0</v>
      </c>
      <c r="N19" s="38">
        <v>10</v>
      </c>
      <c r="O19" s="38">
        <v>8835</v>
      </c>
      <c r="P19" s="38">
        <v>14.412</v>
      </c>
      <c r="Q19" s="38">
        <v>3934.84904</v>
      </c>
      <c r="R19" s="38">
        <v>0</v>
      </c>
      <c r="S19" s="38">
        <v>4</v>
      </c>
      <c r="T19" s="38">
        <v>0</v>
      </c>
      <c r="U19" s="38">
        <v>0</v>
      </c>
      <c r="V19" s="38">
        <v>0.046</v>
      </c>
      <c r="W19" s="38">
        <v>30</v>
      </c>
    </row>
    <row r="20" spans="1:23" ht="15">
      <c r="A20" s="3" t="s">
        <v>42</v>
      </c>
      <c r="B20" s="38">
        <v>445</v>
      </c>
      <c r="C20" s="38">
        <v>27522.26879999999</v>
      </c>
      <c r="D20" s="38">
        <v>153</v>
      </c>
      <c r="E20" s="38">
        <v>11478</v>
      </c>
      <c r="F20" s="38" t="s">
        <v>54</v>
      </c>
      <c r="G20" s="38" t="s">
        <v>55</v>
      </c>
      <c r="H20" s="38">
        <v>0</v>
      </c>
      <c r="I20" s="38">
        <v>0</v>
      </c>
      <c r="J20" s="38">
        <v>136</v>
      </c>
      <c r="K20" s="38">
        <v>10633</v>
      </c>
      <c r="L20" s="38">
        <f>27.787+69.119</f>
        <v>96.906</v>
      </c>
      <c r="M20" s="38">
        <f>2638.86156+5558.83578</f>
        <v>8197.69734</v>
      </c>
      <c r="N20" s="38">
        <v>4097</v>
      </c>
      <c r="O20" s="38">
        <v>517082</v>
      </c>
      <c r="P20" s="38">
        <v>3972.793</v>
      </c>
      <c r="Q20" s="38">
        <v>217727.31301</v>
      </c>
      <c r="R20" s="38">
        <v>62</v>
      </c>
      <c r="S20" s="38">
        <v>3388</v>
      </c>
      <c r="T20" s="38">
        <v>0</v>
      </c>
      <c r="U20" s="38">
        <v>77</v>
      </c>
      <c r="V20" s="38">
        <v>100</v>
      </c>
      <c r="W20" s="38">
        <v>13956</v>
      </c>
    </row>
    <row r="21" spans="1:23" ht="15">
      <c r="A21" s="3" t="s">
        <v>38</v>
      </c>
      <c r="B21" s="38">
        <v>730</v>
      </c>
      <c r="C21" s="38">
        <v>167764.6464</v>
      </c>
      <c r="D21" s="38">
        <f>SUM(D18:D20)</f>
        <v>221</v>
      </c>
      <c r="E21" s="38">
        <f>SUM(E18:E20)</f>
        <v>39987</v>
      </c>
      <c r="F21" s="38">
        <v>1910</v>
      </c>
      <c r="G21" s="38" t="s">
        <v>51</v>
      </c>
      <c r="H21" s="38">
        <v>0</v>
      </c>
      <c r="I21" s="38">
        <v>0</v>
      </c>
      <c r="J21" s="38">
        <f>SUM(J18:J20)</f>
        <v>184</v>
      </c>
      <c r="K21" s="38">
        <f>SUM(K18:K20)</f>
        <v>35496</v>
      </c>
      <c r="L21" s="38">
        <f>SUM(L18:L20)</f>
        <v>116.53200000000001</v>
      </c>
      <c r="M21" s="38">
        <f>SUM(M18:M20)</f>
        <v>16050.97096</v>
      </c>
      <c r="N21" s="38">
        <v>5809</v>
      </c>
      <c r="O21" s="38">
        <v>1099603</v>
      </c>
      <c r="P21" s="38">
        <f>SUM(P18:P20)</f>
        <v>6645.8150000000005</v>
      </c>
      <c r="Q21" s="38">
        <f>SUM(Q18:Q20)</f>
        <v>1088696.646760001</v>
      </c>
      <c r="R21" s="38">
        <v>101</v>
      </c>
      <c r="S21" s="38">
        <v>17360</v>
      </c>
      <c r="T21" s="38">
        <v>0</v>
      </c>
      <c r="U21" s="38">
        <v>182</v>
      </c>
      <c r="V21" s="38">
        <v>158.046</v>
      </c>
      <c r="W21" s="38">
        <v>36725</v>
      </c>
    </row>
  </sheetData>
  <sheetProtection/>
  <mergeCells count="47">
    <mergeCell ref="K9:K11"/>
    <mergeCell ref="S9:S11"/>
    <mergeCell ref="U9:U11"/>
    <mergeCell ref="W9:W11"/>
    <mergeCell ref="O6:O7"/>
    <mergeCell ref="Q6:Q7"/>
    <mergeCell ref="O9:O11"/>
    <mergeCell ref="Q9:Q11"/>
    <mergeCell ref="S6:S7"/>
    <mergeCell ref="M9:M11"/>
    <mergeCell ref="D4:E4"/>
    <mergeCell ref="F4:G4"/>
    <mergeCell ref="H4:I4"/>
    <mergeCell ref="C9:C11"/>
    <mergeCell ref="E9:E11"/>
    <mergeCell ref="G9:G11"/>
    <mergeCell ref="I9:I11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2010-09-30T10:21:01Z</dcterms:modified>
  <cp:category/>
  <cp:version/>
  <cp:contentType/>
  <cp:contentStatus/>
</cp:coreProperties>
</file>