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510" tabRatio="602" activeTab="0"/>
  </bookViews>
  <sheets>
    <sheet name="LT" sheetId="1" r:id="rId1"/>
    <sheet name="E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<sst xmlns="http://schemas.openxmlformats.org/spreadsheetml/2006/main" count="188" uniqueCount="58">
  <si>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</si>
  <si>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</si>
  <si>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</si>
  <si>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</si>
  <si>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</si>
  <si>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</si>
  <si>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</si>
  <si>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</si>
  <si>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</si>
  <si>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</si>
  <si>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</si>
  <si>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</si>
  <si>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</si>
  <si>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</si>
  <si>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</si>
  <si>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</si>
  <si>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</si>
  <si>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</si>
  <si>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</si>
  <si>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</si>
  <si>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</si>
  <si>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</si>
  <si>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</si>
  <si>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</si>
  <si>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</si>
  <si>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</si>
  <si>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</si>
  <si>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</si>
  <si>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</si>
  <si>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</si>
  <si>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</si>
  <si>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</si>
  <si>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</si>
  <si>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</si>
  <si>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</si>
  <si>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</si>
  <si>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</si>
  <si>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</si>
  <si>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</si>
  <si>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</si>
  <si>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</si>
  <si>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</si>
  <si>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</si>
  <si>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</si>
  <si>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</si>
  <si>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</si>
  <si>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2010 m.balandžio mėn. pab.</t>
  </si>
  <si>
    <t>April, 2010 (number - end of period)</t>
  </si>
  <si>
    <t>0</t>
  </si>
  <si>
    <t>352165</t>
  </si>
  <si>
    <t>18901</t>
  </si>
  <si>
    <t>17211</t>
  </si>
  <si>
    <t>7242</t>
  </si>
  <si>
    <t>369376</t>
  </si>
  <si>
    <t>650</t>
  </si>
  <si>
    <t>231196</t>
  </si>
  <si>
    <t>1169</t>
  </si>
  <si>
    <t>138180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</si>
</sst>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_ ;\-#,##0\ 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zoomScale="89" zoomScaleNormal="89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W1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5.75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1" ht="10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3" s="21" customFormat="1" ht="42.75" customHeight="1">
      <c r="A4" s="20"/>
      <c r="B4" s="40" t="s">
        <v>17</v>
      </c>
      <c r="C4" s="40"/>
      <c r="D4" s="39" t="s">
        <v>26</v>
      </c>
      <c r="E4" s="39"/>
      <c r="F4" s="39" t="s">
        <v>18</v>
      </c>
      <c r="G4" s="39"/>
      <c r="H4" s="39" t="s">
        <v>19</v>
      </c>
      <c r="I4" s="39"/>
      <c r="J4" s="40" t="s">
        <v>20</v>
      </c>
      <c r="K4" s="40"/>
      <c r="L4" s="39" t="s">
        <v>21</v>
      </c>
      <c r="M4" s="39"/>
      <c r="N4" s="39" t="s">
        <v>25</v>
      </c>
      <c r="O4" s="39"/>
      <c r="P4" s="39" t="s">
        <v>45</v>
      </c>
      <c r="Q4" s="39"/>
      <c r="R4" s="39" t="s">
        <v>22</v>
      </c>
      <c r="S4" s="39"/>
      <c r="T4" s="45" t="s">
        <v>24</v>
      </c>
      <c r="U4" s="45"/>
      <c r="V4" s="39" t="s">
        <v>23</v>
      </c>
      <c r="W4" s="39"/>
    </row>
    <row r="5" spans="1:23" s="21" customFormat="1" ht="15">
      <c r="A5" s="20" t="s">
        <v>10</v>
      </c>
      <c r="B5" s="19" t="s">
        <v>9</v>
      </c>
      <c r="C5" s="22" t="s">
        <v>4</v>
      </c>
      <c r="D5" s="19" t="s">
        <v>9</v>
      </c>
      <c r="E5" s="22" t="s">
        <v>4</v>
      </c>
      <c r="F5" s="19" t="s">
        <v>9</v>
      </c>
      <c r="G5" s="22" t="s">
        <v>4</v>
      </c>
      <c r="H5" s="19" t="s">
        <v>9</v>
      </c>
      <c r="I5" s="22" t="s">
        <v>4</v>
      </c>
      <c r="J5" s="19" t="s">
        <v>9</v>
      </c>
      <c r="K5" s="22" t="s">
        <v>4</v>
      </c>
      <c r="L5" s="19" t="s">
        <v>9</v>
      </c>
      <c r="M5" s="22" t="s">
        <v>4</v>
      </c>
      <c r="N5" s="19" t="s">
        <v>9</v>
      </c>
      <c r="O5" s="37" t="s">
        <v>4</v>
      </c>
      <c r="P5" s="34" t="s">
        <v>9</v>
      </c>
      <c r="Q5" s="35" t="s">
        <v>4</v>
      </c>
      <c r="R5" s="38" t="s">
        <v>9</v>
      </c>
      <c r="S5" s="22" t="s">
        <v>4</v>
      </c>
      <c r="T5" s="19" t="s">
        <v>9</v>
      </c>
      <c r="U5" s="22" t="s">
        <v>4</v>
      </c>
      <c r="V5" s="19" t="s">
        <v>9</v>
      </c>
      <c r="W5" s="22" t="s">
        <v>4</v>
      </c>
    </row>
    <row r="6" spans="1:23" s="25" customFormat="1" ht="18" customHeight="1">
      <c r="A6" s="27" t="s">
        <v>11</v>
      </c>
      <c r="B6" s="36">
        <f>B14-B9</f>
        <v>435024</v>
      </c>
      <c r="C6" s="46">
        <f>C14-C9</f>
        <v>110395.4490496</v>
      </c>
      <c r="D6" s="36">
        <v>68311</v>
      </c>
      <c r="E6" s="46">
        <v>32813</v>
      </c>
      <c r="F6" s="36">
        <v>340283</v>
      </c>
      <c r="G6" s="59" t="s">
        <v>49</v>
      </c>
      <c r="H6" s="36">
        <v>0</v>
      </c>
      <c r="I6" s="41">
        <v>0</v>
      </c>
      <c r="J6" s="36">
        <v>75781</v>
      </c>
      <c r="K6" s="46">
        <v>26467</v>
      </c>
      <c r="L6" s="36">
        <v>22228</v>
      </c>
      <c r="M6" s="46">
        <f>724.98109+327.93265+211.07117+22.26758+49.23068+3661.75241+395.72155+79.53297</f>
        <v>5472.4901</v>
      </c>
      <c r="N6" s="36">
        <v>1185618</v>
      </c>
      <c r="O6" s="41">
        <v>991680</v>
      </c>
      <c r="P6" s="36">
        <v>1472795</v>
      </c>
      <c r="Q6" s="41">
        <v>938768.4242199991</v>
      </c>
      <c r="R6" s="38">
        <v>37802</v>
      </c>
      <c r="S6" s="46">
        <v>14153</v>
      </c>
      <c r="T6" s="36">
        <v>0</v>
      </c>
      <c r="U6" s="41">
        <v>0</v>
      </c>
      <c r="V6" s="36">
        <v>83384</v>
      </c>
      <c r="W6" s="46">
        <v>20763</v>
      </c>
    </row>
    <row r="7" spans="1:23" s="25" customFormat="1" ht="18" customHeight="1">
      <c r="A7" s="27" t="s">
        <v>12</v>
      </c>
      <c r="B7" s="36">
        <f>148996+91+12294+54592+20207+1434+71</f>
        <v>237685</v>
      </c>
      <c r="C7" s="47"/>
      <c r="D7" s="36">
        <v>402</v>
      </c>
      <c r="E7" s="47"/>
      <c r="F7" s="36">
        <v>11832</v>
      </c>
      <c r="G7" s="60"/>
      <c r="H7" s="36">
        <v>0</v>
      </c>
      <c r="I7" s="41"/>
      <c r="J7" s="36">
        <v>0</v>
      </c>
      <c r="K7" s="47"/>
      <c r="L7" s="36">
        <v>0</v>
      </c>
      <c r="M7" s="47"/>
      <c r="N7" s="36">
        <v>0</v>
      </c>
      <c r="O7" s="41"/>
      <c r="P7" s="36">
        <v>4441</v>
      </c>
      <c r="Q7" s="41"/>
      <c r="R7" s="38">
        <v>376</v>
      </c>
      <c r="S7" s="47"/>
      <c r="T7" s="36">
        <v>0</v>
      </c>
      <c r="U7" s="41"/>
      <c r="V7" s="36">
        <v>311</v>
      </c>
      <c r="W7" s="47"/>
    </row>
    <row r="8" spans="1:23" s="25" customFormat="1" ht="18" customHeight="1">
      <c r="A8" s="27" t="s">
        <v>13</v>
      </c>
      <c r="B8" s="36" t="s">
        <v>48</v>
      </c>
      <c r="C8" s="36">
        <v>0</v>
      </c>
      <c r="D8" s="36">
        <v>30</v>
      </c>
      <c r="E8" s="36">
        <v>0</v>
      </c>
      <c r="F8" s="36">
        <v>5396</v>
      </c>
      <c r="G8" s="61" t="s">
        <v>50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27286</v>
      </c>
      <c r="O8" s="36">
        <v>26893</v>
      </c>
      <c r="P8" s="36">
        <v>17249</v>
      </c>
      <c r="Q8" s="36">
        <v>36546.043280000005</v>
      </c>
      <c r="R8" s="38">
        <v>0</v>
      </c>
      <c r="S8" s="36">
        <v>0</v>
      </c>
      <c r="T8" s="36">
        <v>0</v>
      </c>
      <c r="U8" s="36">
        <v>0</v>
      </c>
      <c r="V8" s="36">
        <v>1709</v>
      </c>
      <c r="W8" s="36">
        <v>2348</v>
      </c>
    </row>
    <row r="9" spans="1:23" s="25" customFormat="1" ht="18" customHeight="1">
      <c r="A9" s="28" t="s">
        <v>14</v>
      </c>
      <c r="B9" s="36">
        <f>4787+918+41+2+2621+8+1+226+1+1+11175+3663+29601+7079+23802+66+1+1154+59+19+9+2+278+15+2+64</f>
        <v>85595</v>
      </c>
      <c r="C9" s="46">
        <f>(2984649+167429+7864044+259986)*3.4528/1000</f>
        <v>38934.1457024</v>
      </c>
      <c r="D9" s="36">
        <f>SUM(D10:D12)</f>
        <v>17390</v>
      </c>
      <c r="E9" s="46">
        <v>6062</v>
      </c>
      <c r="F9" s="36">
        <v>15248</v>
      </c>
      <c r="G9" s="59" t="s">
        <v>51</v>
      </c>
      <c r="H9" s="36">
        <v>0</v>
      </c>
      <c r="I9" s="41">
        <v>0</v>
      </c>
      <c r="J9" s="36">
        <v>11500</v>
      </c>
      <c r="K9" s="46">
        <v>6751</v>
      </c>
      <c r="L9" s="36">
        <f>+L10+L11+L12</f>
        <v>29147</v>
      </c>
      <c r="M9" s="36">
        <f>+M11+M12</f>
        <v>9283.93717</v>
      </c>
      <c r="N9" s="36">
        <v>118236</v>
      </c>
      <c r="O9" s="41">
        <v>87254</v>
      </c>
      <c r="P9" s="36">
        <f>SUM(P10:P12)</f>
        <v>240746</v>
      </c>
      <c r="Q9" s="46">
        <v>91509.99696000002</v>
      </c>
      <c r="R9" s="38">
        <v>5484</v>
      </c>
      <c r="S9" s="46">
        <v>1790</v>
      </c>
      <c r="T9" s="36">
        <v>75</v>
      </c>
      <c r="U9" s="41">
        <v>0</v>
      </c>
      <c r="V9" s="36">
        <v>64794</v>
      </c>
      <c r="W9" s="46">
        <v>12374</v>
      </c>
    </row>
    <row r="10" spans="1:23" s="25" customFormat="1" ht="18" customHeight="1">
      <c r="A10" s="28" t="s">
        <v>16</v>
      </c>
      <c r="B10" s="36">
        <v>0</v>
      </c>
      <c r="C10" s="58"/>
      <c r="D10" s="36">
        <v>5179</v>
      </c>
      <c r="E10" s="58"/>
      <c r="F10" s="36">
        <v>0</v>
      </c>
      <c r="G10" s="62"/>
      <c r="H10" s="36">
        <v>0</v>
      </c>
      <c r="I10" s="41"/>
      <c r="J10" s="36">
        <v>0</v>
      </c>
      <c r="K10" s="58"/>
      <c r="L10" s="36">
        <v>0</v>
      </c>
      <c r="M10" s="36">
        <v>0</v>
      </c>
      <c r="N10" s="36">
        <v>32102</v>
      </c>
      <c r="O10" s="41"/>
      <c r="P10" s="36">
        <v>122704</v>
      </c>
      <c r="Q10" s="58"/>
      <c r="R10" s="38">
        <v>2870</v>
      </c>
      <c r="S10" s="58"/>
      <c r="T10" s="36">
        <v>0</v>
      </c>
      <c r="U10" s="41"/>
      <c r="V10" s="36">
        <v>52456</v>
      </c>
      <c r="W10" s="58"/>
    </row>
    <row r="11" spans="1:23" s="25" customFormat="1" ht="18" customHeight="1">
      <c r="A11" s="27" t="s">
        <v>15</v>
      </c>
      <c r="B11" s="36">
        <v>0</v>
      </c>
      <c r="C11" s="47"/>
      <c r="D11" s="36">
        <v>8556</v>
      </c>
      <c r="E11" s="47"/>
      <c r="F11" s="36">
        <v>12674</v>
      </c>
      <c r="G11" s="60"/>
      <c r="H11" s="36">
        <v>0</v>
      </c>
      <c r="I11" s="41"/>
      <c r="J11" s="36">
        <f>+J9</f>
        <v>11500</v>
      </c>
      <c r="K11" s="47"/>
      <c r="L11" s="36">
        <f>3862+24954</f>
        <v>28816</v>
      </c>
      <c r="M11" s="36">
        <f>42.31071+262.90555+495.72129+24.11325+84.53507+13.01474+100.45349+301.45322+20.49542+30.92851+7235.34172</f>
        <v>8611.27297</v>
      </c>
      <c r="N11" s="36">
        <v>72334</v>
      </c>
      <c r="O11" s="41"/>
      <c r="P11" s="36">
        <v>103523</v>
      </c>
      <c r="Q11" s="47"/>
      <c r="R11" s="38">
        <v>1958</v>
      </c>
      <c r="S11" s="47"/>
      <c r="T11" s="36">
        <v>0</v>
      </c>
      <c r="U11" s="41"/>
      <c r="V11" s="36">
        <v>9617</v>
      </c>
      <c r="W11" s="47"/>
    </row>
    <row r="12" spans="1:23" s="25" customFormat="1" ht="18" customHeight="1">
      <c r="A12" s="27" t="s">
        <v>13</v>
      </c>
      <c r="B12" s="36">
        <f>918+59</f>
        <v>977</v>
      </c>
      <c r="C12" s="36">
        <v>4655</v>
      </c>
      <c r="D12" s="36">
        <v>3655</v>
      </c>
      <c r="E12" s="36">
        <v>0</v>
      </c>
      <c r="F12" s="36">
        <v>2574</v>
      </c>
      <c r="G12" s="61" t="s">
        <v>52</v>
      </c>
      <c r="H12" s="36">
        <v>0</v>
      </c>
      <c r="I12" s="36">
        <v>0</v>
      </c>
      <c r="J12" s="36">
        <v>0</v>
      </c>
      <c r="K12" s="36">
        <v>0</v>
      </c>
      <c r="L12" s="36">
        <v>331</v>
      </c>
      <c r="M12" s="36">
        <f>299.53877+373.12543</f>
        <v>672.6641999999999</v>
      </c>
      <c r="N12" s="36">
        <v>13800</v>
      </c>
      <c r="O12" s="36">
        <v>8648</v>
      </c>
      <c r="P12" s="36">
        <v>14519</v>
      </c>
      <c r="Q12" s="36">
        <v>34712.060659999996</v>
      </c>
      <c r="R12" s="38">
        <v>656</v>
      </c>
      <c r="S12" s="36">
        <v>553</v>
      </c>
      <c r="T12" s="36">
        <v>75</v>
      </c>
      <c r="U12" s="36">
        <v>161</v>
      </c>
      <c r="V12" s="36">
        <v>2721</v>
      </c>
      <c r="W12" s="36">
        <v>2208</v>
      </c>
    </row>
    <row r="13" spans="1:23" s="25" customFormat="1" ht="18" customHeight="1">
      <c r="A13" s="27" t="s">
        <v>2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61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27">
        <v>0</v>
      </c>
      <c r="O13" s="27">
        <v>0</v>
      </c>
      <c r="P13" s="36">
        <v>0</v>
      </c>
      <c r="Q13" s="36">
        <v>0</v>
      </c>
      <c r="R13" s="38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</row>
    <row r="14" spans="1:23" s="25" customFormat="1" ht="18" customHeight="1">
      <c r="A14" s="27" t="s">
        <v>0</v>
      </c>
      <c r="B14" s="36">
        <v>520619</v>
      </c>
      <c r="C14" s="36">
        <f>(11939210+31309630)*3.4528/1000</f>
        <v>149329.594752</v>
      </c>
      <c r="D14" s="36">
        <f>SUM(D6+D9)</f>
        <v>85701</v>
      </c>
      <c r="E14" s="36">
        <f>SUM(E6:E12)</f>
        <v>38875</v>
      </c>
      <c r="F14" s="36">
        <v>355531</v>
      </c>
      <c r="G14" s="61" t="s">
        <v>53</v>
      </c>
      <c r="H14" s="36">
        <v>0</v>
      </c>
      <c r="I14" s="36">
        <v>0</v>
      </c>
      <c r="J14" s="36">
        <f>+J9+J6</f>
        <v>87281</v>
      </c>
      <c r="K14" s="36">
        <f>SUM(K6,K9)</f>
        <v>33218</v>
      </c>
      <c r="L14" s="36">
        <f>L6+L9</f>
        <v>51375</v>
      </c>
      <c r="M14" s="36">
        <f>M6+M9</f>
        <v>14756.42727</v>
      </c>
      <c r="N14" s="36">
        <v>1303854</v>
      </c>
      <c r="O14" s="36">
        <v>1078934</v>
      </c>
      <c r="P14" s="36">
        <f>+P6+P9</f>
        <v>1713541</v>
      </c>
      <c r="Q14" s="36">
        <v>1030278.4211799991</v>
      </c>
      <c r="R14" s="38">
        <v>43286</v>
      </c>
      <c r="S14" s="36">
        <v>15943</v>
      </c>
      <c r="T14" s="36">
        <v>0</v>
      </c>
      <c r="U14" s="36">
        <v>0</v>
      </c>
      <c r="V14" s="36">
        <v>148178</v>
      </c>
      <c r="W14" s="36">
        <v>33137</v>
      </c>
    </row>
    <row r="15" spans="1:23" s="25" customFormat="1" ht="19.5" customHeight="1">
      <c r="A15" s="26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3"/>
      <c r="W15" s="23"/>
    </row>
    <row r="16" spans="1:23" s="25" customFormat="1" ht="42.75" customHeight="1">
      <c r="A16" s="27"/>
      <c r="B16" s="42" t="s">
        <v>17</v>
      </c>
      <c r="C16" s="42"/>
      <c r="D16" s="41" t="s">
        <v>26</v>
      </c>
      <c r="E16" s="41"/>
      <c r="F16" s="41" t="s">
        <v>18</v>
      </c>
      <c r="G16" s="41"/>
      <c r="H16" s="41" t="s">
        <v>19</v>
      </c>
      <c r="I16" s="41"/>
      <c r="J16" s="42" t="s">
        <v>20</v>
      </c>
      <c r="K16" s="42"/>
      <c r="L16" s="41" t="s">
        <v>21</v>
      </c>
      <c r="M16" s="41"/>
      <c r="N16" s="41" t="s">
        <v>25</v>
      </c>
      <c r="O16" s="41"/>
      <c r="P16" s="41" t="s">
        <v>44</v>
      </c>
      <c r="Q16" s="41"/>
      <c r="R16" s="41" t="s">
        <v>22</v>
      </c>
      <c r="S16" s="41"/>
      <c r="T16" s="48" t="s">
        <v>24</v>
      </c>
      <c r="U16" s="48"/>
      <c r="V16" s="41" t="s">
        <v>23</v>
      </c>
      <c r="W16" s="41"/>
    </row>
    <row r="17" spans="1:23" s="25" customFormat="1" ht="30">
      <c r="A17" s="27" t="s">
        <v>8</v>
      </c>
      <c r="B17" s="22" t="s">
        <v>3</v>
      </c>
      <c r="C17" s="22" t="s">
        <v>4</v>
      </c>
      <c r="D17" s="22" t="s">
        <v>3</v>
      </c>
      <c r="E17" s="22" t="s">
        <v>4</v>
      </c>
      <c r="F17" s="22" t="s">
        <v>3</v>
      </c>
      <c r="G17" s="22" t="s">
        <v>4</v>
      </c>
      <c r="H17" s="22" t="s">
        <v>3</v>
      </c>
      <c r="I17" s="22" t="s">
        <v>4</v>
      </c>
      <c r="J17" s="22" t="s">
        <v>3</v>
      </c>
      <c r="K17" s="22" t="s">
        <v>4</v>
      </c>
      <c r="L17" s="22" t="s">
        <v>3</v>
      </c>
      <c r="M17" s="22" t="s">
        <v>4</v>
      </c>
      <c r="N17" s="22" t="s">
        <v>3</v>
      </c>
      <c r="O17" s="22" t="s">
        <v>4</v>
      </c>
      <c r="P17" s="22" t="s">
        <v>3</v>
      </c>
      <c r="Q17" s="22" t="s">
        <v>4</v>
      </c>
      <c r="R17" s="22" t="s">
        <v>3</v>
      </c>
      <c r="S17" s="22" t="s">
        <v>4</v>
      </c>
      <c r="T17" s="22" t="s">
        <v>3</v>
      </c>
      <c r="U17" s="22" t="s">
        <v>4</v>
      </c>
      <c r="V17" s="22" t="s">
        <v>3</v>
      </c>
      <c r="W17" s="22" t="s">
        <v>4</v>
      </c>
    </row>
    <row r="18" spans="1:23" s="25" customFormat="1" ht="15">
      <c r="A18" s="27" t="s">
        <v>5</v>
      </c>
      <c r="B18" s="36">
        <v>267</v>
      </c>
      <c r="C18" s="36">
        <v>120951.4735104</v>
      </c>
      <c r="D18" s="36">
        <v>66</v>
      </c>
      <c r="E18" s="36">
        <v>27966</v>
      </c>
      <c r="F18" s="46" t="s">
        <v>54</v>
      </c>
      <c r="G18" s="46" t="s">
        <v>55</v>
      </c>
      <c r="H18" s="36">
        <v>0</v>
      </c>
      <c r="I18" s="36">
        <v>0</v>
      </c>
      <c r="J18" s="36">
        <v>45</v>
      </c>
      <c r="K18" s="36">
        <v>23695</v>
      </c>
      <c r="L18" s="36">
        <f>6.988+12.016-L19</f>
        <v>19.004</v>
      </c>
      <c r="M18" s="36">
        <f>2259.74579+5025.70842-M19</f>
        <v>7285.45421</v>
      </c>
      <c r="N18" s="36">
        <v>1675</v>
      </c>
      <c r="O18" s="36">
        <v>562330</v>
      </c>
      <c r="P18" s="36">
        <v>2584</v>
      </c>
      <c r="Q18" s="36">
        <v>831382</v>
      </c>
      <c r="R18" s="36">
        <v>36</v>
      </c>
      <c r="S18" s="36">
        <v>12850</v>
      </c>
      <c r="T18" s="36">
        <v>0</v>
      </c>
      <c r="U18" s="36">
        <v>97</v>
      </c>
      <c r="V18" s="36">
        <v>55</v>
      </c>
      <c r="W18" s="36">
        <v>20913</v>
      </c>
    </row>
    <row r="19" spans="1:23" s="25" customFormat="1" ht="15">
      <c r="A19" s="27" t="s">
        <v>6</v>
      </c>
      <c r="B19" s="36">
        <v>1</v>
      </c>
      <c r="C19" s="36">
        <v>1111.8016</v>
      </c>
      <c r="D19" s="36">
        <v>0</v>
      </c>
      <c r="E19" s="36">
        <v>25</v>
      </c>
      <c r="F19" s="47"/>
      <c r="G19" s="47"/>
      <c r="H19" s="36">
        <v>0</v>
      </c>
      <c r="I19" s="36">
        <v>0</v>
      </c>
      <c r="J19" s="36">
        <v>0</v>
      </c>
      <c r="K19" s="36">
        <v>0</v>
      </c>
      <c r="L19" s="15">
        <v>0</v>
      </c>
      <c r="M19" s="15">
        <v>0</v>
      </c>
      <c r="N19" s="36">
        <v>10</v>
      </c>
      <c r="O19" s="36">
        <v>7943</v>
      </c>
      <c r="P19" s="36">
        <v>14</v>
      </c>
      <c r="Q19" s="36">
        <v>3739</v>
      </c>
      <c r="R19" s="36">
        <v>0</v>
      </c>
      <c r="S19" s="36">
        <v>8</v>
      </c>
      <c r="T19" s="36">
        <v>0</v>
      </c>
      <c r="U19" s="36">
        <v>0</v>
      </c>
      <c r="V19" s="36">
        <v>0.064</v>
      </c>
      <c r="W19" s="36">
        <v>46</v>
      </c>
    </row>
    <row r="20" spans="1:23" s="25" customFormat="1" ht="15">
      <c r="A20" s="27" t="s">
        <v>7</v>
      </c>
      <c r="B20" s="36">
        <v>422</v>
      </c>
      <c r="C20" s="36">
        <v>27266.3196416</v>
      </c>
      <c r="D20" s="36">
        <v>144</v>
      </c>
      <c r="E20" s="36">
        <v>10885</v>
      </c>
      <c r="F20" s="36" t="s">
        <v>56</v>
      </c>
      <c r="G20" s="36" t="s">
        <v>57</v>
      </c>
      <c r="H20" s="36">
        <v>0</v>
      </c>
      <c r="I20" s="36">
        <v>0</v>
      </c>
      <c r="J20" s="36">
        <v>123</v>
      </c>
      <c r="K20" s="36">
        <v>9523</v>
      </c>
      <c r="L20" s="36">
        <f>27.166+65.192</f>
        <v>92.35799999999999</v>
      </c>
      <c r="M20" s="36">
        <f>2495.37713+4975.59593</f>
        <v>7470.97306</v>
      </c>
      <c r="N20" s="36">
        <v>3978</v>
      </c>
      <c r="O20" s="36">
        <v>508661</v>
      </c>
      <c r="P20" s="36">
        <v>3648</v>
      </c>
      <c r="Q20" s="36">
        <v>195157</v>
      </c>
      <c r="R20" s="36">
        <v>56</v>
      </c>
      <c r="S20" s="36">
        <v>3086</v>
      </c>
      <c r="T20" s="36">
        <v>0</v>
      </c>
      <c r="U20" s="36">
        <v>64</v>
      </c>
      <c r="V20" s="36">
        <v>90</v>
      </c>
      <c r="W20" s="36">
        <v>12178</v>
      </c>
    </row>
    <row r="21" spans="1:23" s="25" customFormat="1" ht="15">
      <c r="A21" s="27" t="s">
        <v>0</v>
      </c>
      <c r="B21" s="36">
        <v>690</v>
      </c>
      <c r="C21" s="36">
        <v>149329.594752</v>
      </c>
      <c r="D21" s="36">
        <f>SUM(D18:D20)</f>
        <v>210</v>
      </c>
      <c r="E21" s="36">
        <f>SUM(E18:E20)</f>
        <v>38876</v>
      </c>
      <c r="F21" s="36">
        <v>1819</v>
      </c>
      <c r="G21" s="36" t="s">
        <v>53</v>
      </c>
      <c r="H21" s="36">
        <v>0</v>
      </c>
      <c r="I21" s="36">
        <v>0</v>
      </c>
      <c r="J21" s="36">
        <f>SUM(J18:J20)</f>
        <v>168</v>
      </c>
      <c r="K21" s="36">
        <f>SUM(K18:K20)</f>
        <v>33218</v>
      </c>
      <c r="L21" s="36">
        <f>SUM(L18:L20)</f>
        <v>111.362</v>
      </c>
      <c r="M21" s="36">
        <f>SUM(M18:M20)</f>
        <v>14756.42727</v>
      </c>
      <c r="N21" s="36">
        <v>5663</v>
      </c>
      <c r="O21" s="36">
        <v>1078934</v>
      </c>
      <c r="P21" s="36">
        <v>6245</v>
      </c>
      <c r="Q21" s="36">
        <v>1030278</v>
      </c>
      <c r="R21" s="36">
        <v>92</v>
      </c>
      <c r="S21" s="36">
        <v>15943</v>
      </c>
      <c r="T21" s="36">
        <v>0</v>
      </c>
      <c r="U21" s="36">
        <v>161</v>
      </c>
      <c r="V21" s="36">
        <v>145.064</v>
      </c>
      <c r="W21" s="36">
        <v>33137</v>
      </c>
    </row>
    <row r="22" s="14" customFormat="1" ht="15"/>
    <row r="24" spans="2:3" ht="15">
      <c r="B24" s="29"/>
      <c r="C24" s="29"/>
    </row>
    <row r="25" spans="2:3" ht="15">
      <c r="B25" s="30"/>
      <c r="C25" s="29"/>
    </row>
    <row r="26" spans="2:3" ht="15">
      <c r="B26" s="30"/>
      <c r="C26" s="26"/>
    </row>
    <row r="27" spans="2:3" ht="15">
      <c r="B27" s="30"/>
      <c r="C27" s="26"/>
    </row>
    <row r="28" spans="2:3" ht="15">
      <c r="B28" s="30"/>
      <c r="C28" s="26"/>
    </row>
    <row r="29" spans="2:3" ht="15">
      <c r="B29" s="31"/>
      <c r="C29" s="32"/>
    </row>
    <row r="30" spans="2:3" ht="15">
      <c r="B30" s="31"/>
      <c r="C30" s="32"/>
    </row>
    <row r="31" spans="2:3" ht="15">
      <c r="B31" s="30"/>
      <c r="C31" s="26"/>
    </row>
    <row r="32" spans="2:3" ht="15">
      <c r="B32" s="30"/>
      <c r="C32" s="26"/>
    </row>
    <row r="33" spans="2:3" ht="15">
      <c r="B33" s="33"/>
      <c r="C33" s="26"/>
    </row>
    <row r="34" spans="2:3" ht="15">
      <c r="B34" s="30"/>
      <c r="C34" s="26"/>
    </row>
    <row r="35" spans="2:3" ht="15">
      <c r="B35" s="29"/>
      <c r="C35" s="29"/>
    </row>
  </sheetData>
  <sheetProtection/>
  <mergeCells count="48">
    <mergeCell ref="T16:U16"/>
    <mergeCell ref="V16:W16"/>
    <mergeCell ref="U6:U7"/>
    <mergeCell ref="P16:Q16"/>
    <mergeCell ref="S9:S11"/>
    <mergeCell ref="W6:W7"/>
    <mergeCell ref="U9:U11"/>
    <mergeCell ref="R16:S16"/>
    <mergeCell ref="W9:W11"/>
    <mergeCell ref="Q9:Q11"/>
    <mergeCell ref="F18:F19"/>
    <mergeCell ref="G18:G19"/>
    <mergeCell ref="K9:K11"/>
    <mergeCell ref="K6:K7"/>
    <mergeCell ref="I9:I11"/>
    <mergeCell ref="J16:K16"/>
    <mergeCell ref="G6:G7"/>
    <mergeCell ref="I6:I7"/>
    <mergeCell ref="L16:M16"/>
    <mergeCell ref="O6:O7"/>
    <mergeCell ref="A1:W1"/>
    <mergeCell ref="A2:W2"/>
    <mergeCell ref="A3:U3"/>
    <mergeCell ref="G9:G11"/>
    <mergeCell ref="T4:U4"/>
    <mergeCell ref="B4:C4"/>
    <mergeCell ref="V4:W4"/>
    <mergeCell ref="H4:I4"/>
    <mergeCell ref="N16:O16"/>
    <mergeCell ref="H16:I16"/>
    <mergeCell ref="O9:O11"/>
    <mergeCell ref="D4:E4"/>
    <mergeCell ref="M6:M7"/>
    <mergeCell ref="C6:C7"/>
    <mergeCell ref="L4:M4"/>
    <mergeCell ref="B16:C16"/>
    <mergeCell ref="D16:E16"/>
    <mergeCell ref="F16:G16"/>
    <mergeCell ref="R4:S4"/>
    <mergeCell ref="E6:E7"/>
    <mergeCell ref="C9:C11"/>
    <mergeCell ref="F4:G4"/>
    <mergeCell ref="S6:S7"/>
    <mergeCell ref="N4:O4"/>
    <mergeCell ref="P4:Q4"/>
    <mergeCell ref="E9:E11"/>
    <mergeCell ref="J4:K4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G15 G6:G12 F18:G22 B8 G14" numberStoredAsText="1"/>
    <ignoredError sqref="E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9" zoomScaleNormal="99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3" ht="42.75" customHeight="1">
      <c r="A4" s="3"/>
      <c r="B4" s="54" t="s">
        <v>17</v>
      </c>
      <c r="C4" s="55"/>
      <c r="D4" s="49" t="s">
        <v>26</v>
      </c>
      <c r="E4" s="50"/>
      <c r="F4" s="49" t="s">
        <v>18</v>
      </c>
      <c r="G4" s="50"/>
      <c r="H4" s="49" t="s">
        <v>19</v>
      </c>
      <c r="I4" s="50"/>
      <c r="J4" s="54" t="s">
        <v>20</v>
      </c>
      <c r="K4" s="55"/>
      <c r="L4" s="49" t="s">
        <v>21</v>
      </c>
      <c r="M4" s="50"/>
      <c r="N4" s="49" t="s">
        <v>25</v>
      </c>
      <c r="O4" s="50"/>
      <c r="P4" s="49" t="s">
        <v>45</v>
      </c>
      <c r="Q4" s="50"/>
      <c r="R4" s="49" t="s">
        <v>22</v>
      </c>
      <c r="S4" s="50"/>
      <c r="T4" s="52" t="s">
        <v>24</v>
      </c>
      <c r="U4" s="53"/>
      <c r="V4" s="49" t="s">
        <v>23</v>
      </c>
      <c r="W4" s="50"/>
    </row>
    <row r="5" spans="1:24" ht="45">
      <c r="A5" s="3" t="s">
        <v>29</v>
      </c>
      <c r="B5" s="7" t="s">
        <v>27</v>
      </c>
      <c r="C5" s="6" t="s">
        <v>28</v>
      </c>
      <c r="D5" s="7" t="s">
        <v>27</v>
      </c>
      <c r="E5" s="6" t="s">
        <v>28</v>
      </c>
      <c r="F5" s="7" t="s">
        <v>27</v>
      </c>
      <c r="G5" s="6" t="s">
        <v>28</v>
      </c>
      <c r="H5" s="7" t="s">
        <v>27</v>
      </c>
      <c r="I5" s="6" t="s">
        <v>28</v>
      </c>
      <c r="J5" s="7" t="s">
        <v>27</v>
      </c>
      <c r="K5" s="6" t="s">
        <v>28</v>
      </c>
      <c r="L5" s="7" t="s">
        <v>27</v>
      </c>
      <c r="M5" s="6" t="s">
        <v>28</v>
      </c>
      <c r="N5" s="7" t="s">
        <v>27</v>
      </c>
      <c r="O5" s="6" t="s">
        <v>28</v>
      </c>
      <c r="P5" s="7" t="s">
        <v>27</v>
      </c>
      <c r="Q5" s="6" t="s">
        <v>28</v>
      </c>
      <c r="R5" s="7" t="s">
        <v>27</v>
      </c>
      <c r="S5" s="6" t="s">
        <v>28</v>
      </c>
      <c r="T5" s="7" t="s">
        <v>27</v>
      </c>
      <c r="U5" s="6" t="s">
        <v>28</v>
      </c>
      <c r="V5" s="7" t="s">
        <v>27</v>
      </c>
      <c r="W5" s="6" t="s">
        <v>28</v>
      </c>
      <c r="X5" s="2"/>
    </row>
    <row r="6" spans="1:24" ht="18" customHeight="1">
      <c r="A6" s="1" t="s">
        <v>30</v>
      </c>
      <c r="B6" s="36">
        <f>B14-B9</f>
        <v>435024</v>
      </c>
      <c r="C6" s="46">
        <f>C14-C9</f>
        <v>110395.4490496</v>
      </c>
      <c r="D6" s="36">
        <v>68311</v>
      </c>
      <c r="E6" s="46">
        <v>32813</v>
      </c>
      <c r="F6" s="36">
        <v>340283</v>
      </c>
      <c r="G6" s="59" t="s">
        <v>49</v>
      </c>
      <c r="H6" s="36">
        <v>0</v>
      </c>
      <c r="I6" s="41">
        <v>0</v>
      </c>
      <c r="J6" s="36">
        <v>75781</v>
      </c>
      <c r="K6" s="46">
        <v>26467</v>
      </c>
      <c r="L6" s="36">
        <v>22228</v>
      </c>
      <c r="M6" s="46">
        <f>724.98109+327.93265+211.07117+22.26758+49.23068+3661.75241+395.72155+79.53297</f>
        <v>5472.4901</v>
      </c>
      <c r="N6" s="36">
        <v>1185618</v>
      </c>
      <c r="O6" s="41">
        <v>991680</v>
      </c>
      <c r="P6" s="36">
        <v>1472795</v>
      </c>
      <c r="Q6" s="41">
        <v>938768.4242199991</v>
      </c>
      <c r="R6" s="38">
        <v>37802</v>
      </c>
      <c r="S6" s="46">
        <v>14153</v>
      </c>
      <c r="T6" s="36">
        <v>0</v>
      </c>
      <c r="U6" s="41">
        <v>0</v>
      </c>
      <c r="V6" s="36">
        <v>83384</v>
      </c>
      <c r="W6" s="46">
        <v>20763</v>
      </c>
      <c r="X6" s="2"/>
    </row>
    <row r="7" spans="1:24" ht="18" customHeight="1">
      <c r="A7" s="1" t="s">
        <v>31</v>
      </c>
      <c r="B7" s="36">
        <f>148996+91+12294+54592+20207+1434+71</f>
        <v>237685</v>
      </c>
      <c r="C7" s="47"/>
      <c r="D7" s="36">
        <v>402</v>
      </c>
      <c r="E7" s="47"/>
      <c r="F7" s="36">
        <v>11832</v>
      </c>
      <c r="G7" s="60"/>
      <c r="H7" s="36">
        <v>0</v>
      </c>
      <c r="I7" s="41"/>
      <c r="J7" s="36">
        <v>0</v>
      </c>
      <c r="K7" s="47"/>
      <c r="L7" s="36">
        <v>0</v>
      </c>
      <c r="M7" s="47"/>
      <c r="N7" s="36">
        <v>0</v>
      </c>
      <c r="O7" s="41"/>
      <c r="P7" s="36">
        <v>4441</v>
      </c>
      <c r="Q7" s="41"/>
      <c r="R7" s="38">
        <v>376</v>
      </c>
      <c r="S7" s="47"/>
      <c r="T7" s="36">
        <v>0</v>
      </c>
      <c r="U7" s="41"/>
      <c r="V7" s="36">
        <v>311</v>
      </c>
      <c r="W7" s="47"/>
      <c r="X7" s="2"/>
    </row>
    <row r="8" spans="1:24" ht="18" customHeight="1">
      <c r="A8" s="1" t="s">
        <v>32</v>
      </c>
      <c r="B8" s="36" t="s">
        <v>48</v>
      </c>
      <c r="C8" s="36">
        <v>0</v>
      </c>
      <c r="D8" s="36">
        <v>30</v>
      </c>
      <c r="E8" s="36">
        <v>0</v>
      </c>
      <c r="F8" s="36">
        <v>5396</v>
      </c>
      <c r="G8" s="61" t="s">
        <v>50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27286</v>
      </c>
      <c r="O8" s="36">
        <v>26893</v>
      </c>
      <c r="P8" s="36">
        <v>17249</v>
      </c>
      <c r="Q8" s="36">
        <v>36546.043280000005</v>
      </c>
      <c r="R8" s="38">
        <v>0</v>
      </c>
      <c r="S8" s="36">
        <v>0</v>
      </c>
      <c r="T8" s="36">
        <v>0</v>
      </c>
      <c r="U8" s="36">
        <v>0</v>
      </c>
      <c r="V8" s="36">
        <v>1709</v>
      </c>
      <c r="W8" s="36">
        <v>2348</v>
      </c>
      <c r="X8" s="2"/>
    </row>
    <row r="9" spans="1:24" ht="18" customHeight="1">
      <c r="A9" s="1" t="s">
        <v>33</v>
      </c>
      <c r="B9" s="36">
        <f>4787+918+41+2+2621+8+1+226+1+1+11175+3663+29601+7079+23802+66+1+1154+59+19+9+2+278+15+2+64</f>
        <v>85595</v>
      </c>
      <c r="C9" s="46">
        <f>(2984649+167429+7864044+259986)*3.4528/1000</f>
        <v>38934.1457024</v>
      </c>
      <c r="D9" s="36">
        <f>SUM(D10:D12)</f>
        <v>17390</v>
      </c>
      <c r="E9" s="46">
        <v>6062</v>
      </c>
      <c r="F9" s="36">
        <v>15248</v>
      </c>
      <c r="G9" s="59" t="s">
        <v>51</v>
      </c>
      <c r="H9" s="36">
        <v>0</v>
      </c>
      <c r="I9" s="41">
        <v>0</v>
      </c>
      <c r="J9" s="36">
        <v>11500</v>
      </c>
      <c r="K9" s="46">
        <v>6751</v>
      </c>
      <c r="L9" s="36">
        <f>+L10+L11+L12</f>
        <v>29147</v>
      </c>
      <c r="M9" s="36">
        <f>+M11+M12</f>
        <v>9283.93717</v>
      </c>
      <c r="N9" s="36">
        <v>118236</v>
      </c>
      <c r="O9" s="41">
        <v>87254</v>
      </c>
      <c r="P9" s="36">
        <f>SUM(P10:P12)</f>
        <v>240746</v>
      </c>
      <c r="Q9" s="46">
        <v>91509.99696000002</v>
      </c>
      <c r="R9" s="38">
        <v>5484</v>
      </c>
      <c r="S9" s="46">
        <v>1790</v>
      </c>
      <c r="T9" s="36">
        <v>75</v>
      </c>
      <c r="U9" s="41">
        <v>0</v>
      </c>
      <c r="V9" s="36">
        <v>64794</v>
      </c>
      <c r="W9" s="46">
        <v>12374</v>
      </c>
      <c r="X9" s="5"/>
    </row>
    <row r="10" spans="1:24" ht="18" customHeight="1">
      <c r="A10" s="1" t="s">
        <v>34</v>
      </c>
      <c r="B10" s="36">
        <v>0</v>
      </c>
      <c r="C10" s="58"/>
      <c r="D10" s="36">
        <v>5179</v>
      </c>
      <c r="E10" s="58"/>
      <c r="F10" s="36">
        <v>0</v>
      </c>
      <c r="G10" s="62"/>
      <c r="H10" s="36">
        <v>0</v>
      </c>
      <c r="I10" s="41"/>
      <c r="J10" s="36">
        <v>0</v>
      </c>
      <c r="K10" s="58"/>
      <c r="L10" s="36">
        <v>0</v>
      </c>
      <c r="M10" s="36">
        <v>0</v>
      </c>
      <c r="N10" s="36">
        <v>32102</v>
      </c>
      <c r="O10" s="41"/>
      <c r="P10" s="36">
        <v>122704</v>
      </c>
      <c r="Q10" s="58"/>
      <c r="R10" s="38">
        <v>2870</v>
      </c>
      <c r="S10" s="58"/>
      <c r="T10" s="36">
        <v>0</v>
      </c>
      <c r="U10" s="41"/>
      <c r="V10" s="36">
        <v>52456</v>
      </c>
      <c r="W10" s="58"/>
      <c r="X10" s="5"/>
    </row>
    <row r="11" spans="1:24" ht="18" customHeight="1">
      <c r="A11" s="1" t="s">
        <v>35</v>
      </c>
      <c r="B11" s="36">
        <v>0</v>
      </c>
      <c r="C11" s="47"/>
      <c r="D11" s="36">
        <v>8556</v>
      </c>
      <c r="E11" s="47"/>
      <c r="F11" s="36">
        <v>12674</v>
      </c>
      <c r="G11" s="60"/>
      <c r="H11" s="36">
        <v>0</v>
      </c>
      <c r="I11" s="41"/>
      <c r="J11" s="36">
        <f>+J9</f>
        <v>11500</v>
      </c>
      <c r="K11" s="47"/>
      <c r="L11" s="36">
        <f>3862+24954</f>
        <v>28816</v>
      </c>
      <c r="M11" s="36">
        <f>42.31071+262.90555+495.72129+24.11325+84.53507+13.01474+100.45349+301.45322+20.49542+30.92851+7235.34172</f>
        <v>8611.27297</v>
      </c>
      <c r="N11" s="36">
        <v>72334</v>
      </c>
      <c r="O11" s="41"/>
      <c r="P11" s="36">
        <v>103523</v>
      </c>
      <c r="Q11" s="47"/>
      <c r="R11" s="38">
        <v>1958</v>
      </c>
      <c r="S11" s="47"/>
      <c r="T11" s="36">
        <v>0</v>
      </c>
      <c r="U11" s="41"/>
      <c r="V11" s="36">
        <v>9617</v>
      </c>
      <c r="W11" s="47"/>
      <c r="X11" s="2"/>
    </row>
    <row r="12" spans="1:24" ht="18" customHeight="1">
      <c r="A12" s="1" t="s">
        <v>32</v>
      </c>
      <c r="B12" s="36">
        <f>918+59</f>
        <v>977</v>
      </c>
      <c r="C12" s="36">
        <v>4655</v>
      </c>
      <c r="D12" s="36">
        <v>3655</v>
      </c>
      <c r="E12" s="36">
        <v>0</v>
      </c>
      <c r="F12" s="36">
        <v>2574</v>
      </c>
      <c r="G12" s="61" t="s">
        <v>52</v>
      </c>
      <c r="H12" s="36">
        <v>0</v>
      </c>
      <c r="I12" s="36">
        <v>0</v>
      </c>
      <c r="J12" s="36">
        <v>0</v>
      </c>
      <c r="K12" s="36">
        <v>0</v>
      </c>
      <c r="L12" s="36">
        <v>331</v>
      </c>
      <c r="M12" s="36">
        <f>299.53877+373.12543</f>
        <v>672.6641999999999</v>
      </c>
      <c r="N12" s="36">
        <v>13800</v>
      </c>
      <c r="O12" s="36">
        <v>8648</v>
      </c>
      <c r="P12" s="36">
        <v>14519</v>
      </c>
      <c r="Q12" s="36">
        <v>34712.060659999996</v>
      </c>
      <c r="R12" s="38">
        <v>656</v>
      </c>
      <c r="S12" s="36">
        <v>553</v>
      </c>
      <c r="T12" s="36">
        <v>75</v>
      </c>
      <c r="U12" s="36">
        <v>161</v>
      </c>
      <c r="V12" s="36">
        <v>2721</v>
      </c>
      <c r="W12" s="36">
        <v>2208</v>
      </c>
      <c r="X12" s="2"/>
    </row>
    <row r="13" spans="1:24" ht="18" customHeight="1">
      <c r="A13" s="1" t="s">
        <v>36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61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27">
        <v>0</v>
      </c>
      <c r="O13" s="27">
        <v>0</v>
      </c>
      <c r="P13" s="36">
        <v>0</v>
      </c>
      <c r="Q13" s="36">
        <v>0</v>
      </c>
      <c r="R13" s="38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2"/>
    </row>
    <row r="14" spans="1:24" ht="18" customHeight="1">
      <c r="A14" s="1" t="s">
        <v>38</v>
      </c>
      <c r="B14" s="36">
        <v>520619</v>
      </c>
      <c r="C14" s="36">
        <f>(11939210+31309630)*3.4528/1000</f>
        <v>149329.594752</v>
      </c>
      <c r="D14" s="36">
        <f>SUM(D6+D9)</f>
        <v>85701</v>
      </c>
      <c r="E14" s="36">
        <f>SUM(E6:E12)</f>
        <v>38875</v>
      </c>
      <c r="F14" s="36">
        <v>355531</v>
      </c>
      <c r="G14" s="61" t="s">
        <v>53</v>
      </c>
      <c r="H14" s="36">
        <v>0</v>
      </c>
      <c r="I14" s="36">
        <v>0</v>
      </c>
      <c r="J14" s="36">
        <f>+J9+J6</f>
        <v>87281</v>
      </c>
      <c r="K14" s="36">
        <f>SUM(K6,K9)</f>
        <v>33218</v>
      </c>
      <c r="L14" s="36">
        <f>L6+L9</f>
        <v>51375</v>
      </c>
      <c r="M14" s="36">
        <f>M6+M9</f>
        <v>14756.42727</v>
      </c>
      <c r="N14" s="36">
        <v>1303854</v>
      </c>
      <c r="O14" s="36">
        <v>1078934</v>
      </c>
      <c r="P14" s="36">
        <f>+P6+P9</f>
        <v>1713541</v>
      </c>
      <c r="Q14" s="36">
        <v>1030278.4211799991</v>
      </c>
      <c r="R14" s="38">
        <v>43286</v>
      </c>
      <c r="S14" s="36">
        <v>15943</v>
      </c>
      <c r="T14" s="36">
        <v>0</v>
      </c>
      <c r="U14" s="36">
        <v>0</v>
      </c>
      <c r="V14" s="36">
        <v>148178</v>
      </c>
      <c r="W14" s="36">
        <v>33137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6"/>
      <c r="P15" s="9"/>
      <c r="Q15" s="9"/>
      <c r="R15" s="13"/>
      <c r="S15" s="8"/>
      <c r="T15" s="9"/>
      <c r="U15" s="9"/>
      <c r="V15" s="9"/>
      <c r="W15" s="9"/>
      <c r="X15" s="2"/>
    </row>
    <row r="16" spans="1:23" ht="42.75" customHeight="1">
      <c r="A16" s="3"/>
      <c r="B16" s="54" t="s">
        <v>17</v>
      </c>
      <c r="C16" s="55"/>
      <c r="D16" s="49" t="s">
        <v>26</v>
      </c>
      <c r="E16" s="50"/>
      <c r="F16" s="49" t="s">
        <v>18</v>
      </c>
      <c r="G16" s="50"/>
      <c r="H16" s="49" t="s">
        <v>19</v>
      </c>
      <c r="I16" s="50"/>
      <c r="J16" s="54" t="s">
        <v>20</v>
      </c>
      <c r="K16" s="55"/>
      <c r="L16" s="49" t="s">
        <v>21</v>
      </c>
      <c r="M16" s="50"/>
      <c r="N16" s="49" t="s">
        <v>25</v>
      </c>
      <c r="O16" s="56"/>
      <c r="P16" s="57" t="s">
        <v>44</v>
      </c>
      <c r="Q16" s="57"/>
      <c r="R16" s="56" t="s">
        <v>22</v>
      </c>
      <c r="S16" s="50"/>
      <c r="T16" s="52" t="s">
        <v>24</v>
      </c>
      <c r="U16" s="53"/>
      <c r="V16" s="49" t="s">
        <v>23</v>
      </c>
      <c r="W16" s="50"/>
    </row>
    <row r="17" spans="1:23" ht="45">
      <c r="A17" s="3" t="s">
        <v>39</v>
      </c>
      <c r="B17" s="6" t="s">
        <v>43</v>
      </c>
      <c r="C17" s="6" t="s">
        <v>28</v>
      </c>
      <c r="D17" s="6" t="s">
        <v>43</v>
      </c>
      <c r="E17" s="6" t="s">
        <v>28</v>
      </c>
      <c r="F17" s="6" t="s">
        <v>43</v>
      </c>
      <c r="G17" s="6" t="s">
        <v>28</v>
      </c>
      <c r="H17" s="6" t="s">
        <v>43</v>
      </c>
      <c r="I17" s="6" t="s">
        <v>28</v>
      </c>
      <c r="J17" s="6" t="s">
        <v>43</v>
      </c>
      <c r="K17" s="6" t="s">
        <v>28</v>
      </c>
      <c r="L17" s="6" t="s">
        <v>43</v>
      </c>
      <c r="M17" s="6" t="s">
        <v>28</v>
      </c>
      <c r="N17" s="6" t="s">
        <v>43</v>
      </c>
      <c r="O17" s="17" t="s">
        <v>28</v>
      </c>
      <c r="P17" s="6" t="s">
        <v>43</v>
      </c>
      <c r="Q17" s="6" t="s">
        <v>28</v>
      </c>
      <c r="R17" s="18" t="s">
        <v>43</v>
      </c>
      <c r="S17" s="6" t="s">
        <v>28</v>
      </c>
      <c r="T17" s="6" t="s">
        <v>43</v>
      </c>
      <c r="U17" s="6" t="s">
        <v>28</v>
      </c>
      <c r="V17" s="6" t="s">
        <v>43</v>
      </c>
      <c r="W17" s="6" t="s">
        <v>28</v>
      </c>
    </row>
    <row r="18" spans="1:23" ht="15">
      <c r="A18" s="3" t="s">
        <v>40</v>
      </c>
      <c r="B18" s="36">
        <v>267</v>
      </c>
      <c r="C18" s="36">
        <v>120951.4735104</v>
      </c>
      <c r="D18" s="36">
        <v>66</v>
      </c>
      <c r="E18" s="36">
        <v>27966</v>
      </c>
      <c r="F18" s="46" t="s">
        <v>54</v>
      </c>
      <c r="G18" s="46" t="s">
        <v>55</v>
      </c>
      <c r="H18" s="36">
        <v>0</v>
      </c>
      <c r="I18" s="36">
        <v>0</v>
      </c>
      <c r="J18" s="36">
        <v>45</v>
      </c>
      <c r="K18" s="36">
        <v>23695</v>
      </c>
      <c r="L18" s="36">
        <f>6.988+12.016-L19</f>
        <v>19.004</v>
      </c>
      <c r="M18" s="36">
        <f>2259.74579+5025.70842-M19</f>
        <v>7285.45421</v>
      </c>
      <c r="N18" s="36">
        <v>1675</v>
      </c>
      <c r="O18" s="36">
        <v>562330</v>
      </c>
      <c r="P18" s="36">
        <v>2584</v>
      </c>
      <c r="Q18" s="36">
        <v>831382</v>
      </c>
      <c r="R18" s="36">
        <v>36</v>
      </c>
      <c r="S18" s="36">
        <v>12850</v>
      </c>
      <c r="T18" s="36">
        <v>0</v>
      </c>
      <c r="U18" s="36">
        <v>97</v>
      </c>
      <c r="V18" s="36">
        <v>55</v>
      </c>
      <c r="W18" s="36">
        <v>20913</v>
      </c>
    </row>
    <row r="19" spans="1:23" ht="15">
      <c r="A19" s="3" t="s">
        <v>41</v>
      </c>
      <c r="B19" s="36">
        <v>1</v>
      </c>
      <c r="C19" s="36">
        <v>1111.8016</v>
      </c>
      <c r="D19" s="36">
        <v>0</v>
      </c>
      <c r="E19" s="36">
        <v>25</v>
      </c>
      <c r="F19" s="47"/>
      <c r="G19" s="47"/>
      <c r="H19" s="36">
        <v>0</v>
      </c>
      <c r="I19" s="36">
        <v>0</v>
      </c>
      <c r="J19" s="36">
        <v>0</v>
      </c>
      <c r="K19" s="36">
        <v>0</v>
      </c>
      <c r="L19" s="15">
        <v>0</v>
      </c>
      <c r="M19" s="15">
        <v>0</v>
      </c>
      <c r="N19" s="36">
        <v>10</v>
      </c>
      <c r="O19" s="36">
        <v>7943</v>
      </c>
      <c r="P19" s="36">
        <v>14</v>
      </c>
      <c r="Q19" s="36">
        <v>3739</v>
      </c>
      <c r="R19" s="36">
        <v>0</v>
      </c>
      <c r="S19" s="36">
        <v>8</v>
      </c>
      <c r="T19" s="36">
        <v>0</v>
      </c>
      <c r="U19" s="36">
        <v>0</v>
      </c>
      <c r="V19" s="36">
        <v>0.064</v>
      </c>
      <c r="W19" s="36">
        <v>46</v>
      </c>
    </row>
    <row r="20" spans="1:23" ht="15">
      <c r="A20" s="3" t="s">
        <v>42</v>
      </c>
      <c r="B20" s="36">
        <v>422</v>
      </c>
      <c r="C20" s="36">
        <v>27266.3196416</v>
      </c>
      <c r="D20" s="36">
        <v>144</v>
      </c>
      <c r="E20" s="36">
        <v>10885</v>
      </c>
      <c r="F20" s="36" t="s">
        <v>56</v>
      </c>
      <c r="G20" s="36" t="s">
        <v>57</v>
      </c>
      <c r="H20" s="36">
        <v>0</v>
      </c>
      <c r="I20" s="36">
        <v>0</v>
      </c>
      <c r="J20" s="36">
        <v>123</v>
      </c>
      <c r="K20" s="36">
        <v>9523</v>
      </c>
      <c r="L20" s="36">
        <f>27.166+65.192</f>
        <v>92.35799999999999</v>
      </c>
      <c r="M20" s="36">
        <f>2495.37713+4975.59593</f>
        <v>7470.97306</v>
      </c>
      <c r="N20" s="36">
        <v>3978</v>
      </c>
      <c r="O20" s="36">
        <v>508661</v>
      </c>
      <c r="P20" s="36">
        <v>3648</v>
      </c>
      <c r="Q20" s="36">
        <v>195157</v>
      </c>
      <c r="R20" s="36">
        <v>56</v>
      </c>
      <c r="S20" s="36">
        <v>3086</v>
      </c>
      <c r="T20" s="36">
        <v>0</v>
      </c>
      <c r="U20" s="36">
        <v>64</v>
      </c>
      <c r="V20" s="36">
        <v>90</v>
      </c>
      <c r="W20" s="36">
        <v>12178</v>
      </c>
    </row>
    <row r="21" spans="1:23" ht="15">
      <c r="A21" s="3" t="s">
        <v>38</v>
      </c>
      <c r="B21" s="36">
        <v>690</v>
      </c>
      <c r="C21" s="36">
        <v>149329.594752</v>
      </c>
      <c r="D21" s="36">
        <f>SUM(D18:D20)</f>
        <v>210</v>
      </c>
      <c r="E21" s="36">
        <f>SUM(E18:E20)</f>
        <v>38876</v>
      </c>
      <c r="F21" s="36">
        <v>1819</v>
      </c>
      <c r="G21" s="36" t="s">
        <v>53</v>
      </c>
      <c r="H21" s="36">
        <v>0</v>
      </c>
      <c r="I21" s="36">
        <v>0</v>
      </c>
      <c r="J21" s="36">
        <f>SUM(J18:J20)</f>
        <v>168</v>
      </c>
      <c r="K21" s="36">
        <f>SUM(K18:K20)</f>
        <v>33218</v>
      </c>
      <c r="L21" s="36">
        <f>SUM(L18:L20)</f>
        <v>111.362</v>
      </c>
      <c r="M21" s="36">
        <f>SUM(M18:M20)</f>
        <v>14756.42727</v>
      </c>
      <c r="N21" s="36">
        <v>5663</v>
      </c>
      <c r="O21" s="36">
        <v>1078934</v>
      </c>
      <c r="P21" s="36">
        <v>6245</v>
      </c>
      <c r="Q21" s="36">
        <v>1030278</v>
      </c>
      <c r="R21" s="36">
        <v>92</v>
      </c>
      <c r="S21" s="36">
        <v>15943</v>
      </c>
      <c r="T21" s="36">
        <v>0</v>
      </c>
      <c r="U21" s="36">
        <v>161</v>
      </c>
      <c r="V21" s="36">
        <v>145.064</v>
      </c>
      <c r="W21" s="36">
        <v>33137</v>
      </c>
    </row>
  </sheetData>
  <sheetProtection/>
  <mergeCells count="46">
    <mergeCell ref="K9:K11"/>
    <mergeCell ref="S9:S11"/>
    <mergeCell ref="U9:U11"/>
    <mergeCell ref="W9:W11"/>
    <mergeCell ref="O6:O7"/>
    <mergeCell ref="Q6:Q7"/>
    <mergeCell ref="O9:O11"/>
    <mergeCell ref="Q9:Q11"/>
    <mergeCell ref="S6:S7"/>
    <mergeCell ref="D4:E4"/>
    <mergeCell ref="F4:G4"/>
    <mergeCell ref="H4:I4"/>
    <mergeCell ref="C9:C11"/>
    <mergeCell ref="E9:E11"/>
    <mergeCell ref="G9:G11"/>
    <mergeCell ref="I9:I11"/>
    <mergeCell ref="V16:W16"/>
    <mergeCell ref="N16:O16"/>
    <mergeCell ref="P16:Q16"/>
    <mergeCell ref="R16:S16"/>
    <mergeCell ref="T16:U16"/>
    <mergeCell ref="P4:Q4"/>
    <mergeCell ref="W6:W7"/>
    <mergeCell ref="V4:W4"/>
    <mergeCell ref="N4:O4"/>
    <mergeCell ref="U6:U7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H16:I16"/>
    <mergeCell ref="A3:U3"/>
    <mergeCell ref="R4:S4"/>
    <mergeCell ref="T4:U4"/>
    <mergeCell ref="C6:C7"/>
    <mergeCell ref="E6:E7"/>
    <mergeCell ref="G6:G7"/>
    <mergeCell ref="I6:I7"/>
    <mergeCell ref="B4:C4"/>
    <mergeCell ref="M6:M7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2009-01-28T06:49:08Z</cp:lastPrinted>
  <dcterms:created xsi:type="dcterms:W3CDTF">2006-01-23T08:29:20Z</dcterms:created>
  <dcterms:modified xsi:type="dcterms:W3CDTF">2010-05-27T08:02:39Z</dcterms:modified>
  <cp:category/>
  <cp:version/>
  <cp:contentType/>
  <cp:contentStatus/>
</cp:coreProperties>
</file>