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sutar'!$A$1:$AT$96</definedName>
  </definedNames>
  <calcPr fullCalcOnLoad="1"/>
</workbook>
</file>

<file path=xl/comments1.xml><?xml version="1.0" encoding="utf-8"?>
<comments xmlns="http://schemas.openxmlformats.org/spreadsheetml/2006/main">
  <authors>
    <author>z352849</author>
  </authors>
  <commentList>
    <comment ref="J29" authorId="0">
      <text>
        <r>
          <rPr>
            <b/>
            <sz val="8"/>
            <rFont val="Tahoma"/>
            <family val="2"/>
          </rPr>
          <t>z352849:</t>
        </r>
        <r>
          <rPr>
            <sz val="8"/>
            <rFont val="Tahoma"/>
            <family val="2"/>
          </rPr>
          <t xml:space="preserve">
refridgerators</t>
        </r>
      </text>
    </comment>
  </commentList>
</comments>
</file>

<file path=xl/sharedStrings.xml><?xml version="1.0" encoding="utf-8"?>
<sst xmlns="http://schemas.openxmlformats.org/spreadsheetml/2006/main" count="146" uniqueCount="90">
  <si>
    <t xml:space="preserve">    </t>
  </si>
  <si>
    <t>(tūkst. Lt)</t>
  </si>
  <si>
    <t>Ataskaitinio laikotarpio pabaigai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</si>
  <si>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</si>
  <si>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</si>
  <si>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</si>
  <si>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</si>
  <si>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</si>
  <si>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</si>
  <si>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</si>
  <si>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</si>
  <si>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</si>
  <si>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</si>
  <si>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</si>
  <si>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</si>
  <si>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</si>
  <si>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</si>
  <si>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</si>
  <si>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</si>
  <si>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</si>
  <si>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</si>
  <si>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</si>
  <si>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</si>
  <si>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</si>
  <si>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</si>
  <si>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</si>
  <si>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</si>
  <si>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</si>
  <si>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</si>
  <si>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</si>
  <si>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</si>
  <si>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</si>
  <si>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</si>
  <si>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</si>
  <si>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</si>
  <si>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</si>
  <si>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</si>
  <si>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</si>
  <si>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</si>
  <si>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</si>
  <si>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</si>
  <si>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</si>
  <si>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</si>
  <si>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</si>
  <si>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</si>
  <si>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</si>
  <si>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</si>
  <si>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</si>
  <si>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</si>
  <si>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</si>
  <si>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</si>
  <si>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</si>
  <si>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</si>
  <si>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</si>
  <si>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</si>
  <si>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</si>
  <si>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</si>
  <si>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</si>
  <si>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</si>
  <si>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</si>
  <si>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</si>
  <si>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</si>
  <si>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</si>
  <si>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</si>
  <si>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</si>
  <si>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</si>
  <si>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</si>
  <si>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</si>
  <si>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</si>
  <si>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</si>
  <si>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</si>
  <si>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</si>
  <si>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</si>
  <si>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</si>
  <si>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</si>
  <si>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>** - per laikotarpį naujai pasirašytų ir įsigaliojusių lizingo sutarčių vertė (neįskaitant pradinės įmokos).</t>
  </si>
  <si>
    <t>UniCredit Leasing Lietuvos filialas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</si>
  <si>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</si>
  <si>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IŠ VISO</t>
  </si>
  <si>
    <t>2013 m. IV ketv.</t>
  </si>
  <si>
    <t>UAB ,,Medicinos banko lizingas”</t>
  </si>
  <si>
    <t>Danske lizingas</t>
  </si>
  <si>
    <t>DNB  lizingas</t>
  </si>
  <si>
    <t xml:space="preserve"> Nordea Finance Lithuania</t>
  </si>
  <si>
    <t>Citadele faktoringas ir lizingas</t>
  </si>
  <si>
    <t>SEB bankas</t>
  </si>
  <si>
    <t>Pohjola Finance</t>
  </si>
  <si>
    <t xml:space="preserve">Swedbank grupės įmonės Lietuvoje </t>
  </si>
  <si>
    <t>Šiaulių banko lizingas</t>
  </si>
  <si>
    <t>Ūkio banko lizingas</t>
  </si>
</sst>
</file>

<file path=xl/styles.xml><?xml version="1.0" encoding="utf-8"?>
<styleSheet xmlns="http://schemas.openxmlformats.org/spreadsheetml/2006/main">
  <numFmts count="6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.000"/>
    <numFmt numFmtId="215" formatCode="#,##0_ ;\-#,##0\ "/>
  </numFmts>
  <fonts count="51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OldStyleL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7" applyFont="1" applyFill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11" xfId="57" applyNumberFormat="1" applyFont="1" applyFill="1" applyBorder="1" applyAlignment="1" applyProtection="1">
      <alignment/>
      <protection locked="0"/>
    </xf>
    <xf numFmtId="0" fontId="1" fillId="0" borderId="10" xfId="57" applyFont="1" applyBorder="1" applyProtection="1">
      <alignment/>
      <protection locked="0"/>
    </xf>
    <xf numFmtId="1" fontId="1" fillId="0" borderId="10" xfId="57" applyNumberFormat="1" applyFont="1" applyBorder="1" applyProtection="1">
      <alignment/>
      <protection locked="0"/>
    </xf>
    <xf numFmtId="10" fontId="1" fillId="0" borderId="10" xfId="62" applyNumberFormat="1" applyFont="1" applyBorder="1" applyAlignment="1" applyProtection="1">
      <alignment/>
      <protection/>
    </xf>
    <xf numFmtId="0" fontId="1" fillId="0" borderId="10" xfId="57" applyFont="1" applyFill="1" applyBorder="1" applyProtection="1">
      <alignment/>
      <protection locked="0"/>
    </xf>
    <xf numFmtId="0" fontId="2" fillId="0" borderId="0" xfId="57" applyFont="1" applyFill="1" applyAlignment="1" applyProtection="1">
      <alignment/>
      <protection/>
    </xf>
    <xf numFmtId="0" fontId="9" fillId="0" borderId="0" xfId="57" applyFont="1" applyFill="1" applyAlignment="1" applyProtection="1">
      <alignment horizontal="center" vertical="center"/>
      <protection/>
    </xf>
    <xf numFmtId="14" fontId="1" fillId="0" borderId="0" xfId="57" applyNumberFormat="1" applyFont="1" applyFill="1" applyBorder="1" applyAlignment="1" applyProtection="1">
      <alignment/>
      <protection locked="0"/>
    </xf>
    <xf numFmtId="14" fontId="10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right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Protection="1">
      <alignment/>
      <protection/>
    </xf>
    <xf numFmtId="0" fontId="2" fillId="0" borderId="11" xfId="57" applyFont="1" applyBorder="1" applyProtection="1">
      <alignment/>
      <protection/>
    </xf>
    <xf numFmtId="3" fontId="2" fillId="0" borderId="11" xfId="57" applyNumberFormat="1" applyFont="1" applyBorder="1" applyProtection="1">
      <alignment/>
      <protection/>
    </xf>
    <xf numFmtId="0" fontId="1" fillId="0" borderId="0" xfId="57" applyFont="1" applyFill="1" applyBorder="1" applyAlignment="1" applyProtection="1">
      <alignment horizontal="left" vertical="top" wrapText="1"/>
      <protection/>
    </xf>
    <xf numFmtId="0" fontId="1" fillId="33" borderId="11" xfId="57" applyFont="1" applyFill="1" applyBorder="1" applyAlignment="1" applyProtection="1">
      <alignment horizontal="right"/>
      <protection/>
    </xf>
    <xf numFmtId="10" fontId="1" fillId="33" borderId="10" xfId="57" applyNumberFormat="1" applyFont="1" applyFill="1" applyBorder="1" applyAlignment="1" applyProtection="1">
      <alignment horizontal="right"/>
      <protection/>
    </xf>
    <xf numFmtId="3" fontId="1" fillId="33" borderId="11" xfId="57" applyNumberFormat="1" applyFont="1" applyFill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/>
    </xf>
    <xf numFmtId="0" fontId="1" fillId="33" borderId="10" xfId="57" applyFont="1" applyFill="1" applyBorder="1" applyProtection="1">
      <alignment/>
      <protection/>
    </xf>
    <xf numFmtId="10" fontId="1" fillId="33" borderId="10" xfId="57" applyNumberFormat="1" applyFont="1" applyFill="1" applyBorder="1" applyProtection="1">
      <alignment/>
      <protection/>
    </xf>
    <xf numFmtId="3" fontId="1" fillId="33" borderId="0" xfId="57" applyNumberFormat="1" applyFont="1" applyFill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Border="1" applyAlignment="1" applyProtection="1">
      <alignment horizontal="center"/>
      <protection/>
    </xf>
    <xf numFmtId="10" fontId="2" fillId="0" borderId="10" xfId="62" applyNumberFormat="1" applyFont="1" applyBorder="1" applyAlignment="1" applyProtection="1">
      <alignment/>
      <protection/>
    </xf>
    <xf numFmtId="3" fontId="2" fillId="0" borderId="11" xfId="58" applyNumberFormat="1" applyFont="1" applyBorder="1" applyAlignment="1" applyProtection="1">
      <alignment horizontal="center"/>
      <protection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0" xfId="58" applyNumberFormat="1" applyFont="1" applyBorder="1" applyAlignment="1" applyProtection="1">
      <alignment horizontal="center"/>
      <protection/>
    </xf>
    <xf numFmtId="0" fontId="1" fillId="34" borderId="10" xfId="59" applyFont="1" applyFill="1" applyBorder="1" applyProtection="1">
      <alignment/>
      <protection/>
    </xf>
    <xf numFmtId="3" fontId="1" fillId="34" borderId="10" xfId="58" applyNumberFormat="1" applyFont="1" applyFill="1" applyBorder="1" applyAlignment="1" applyProtection="1">
      <alignment horizontal="center"/>
      <protection locked="0"/>
    </xf>
    <xf numFmtId="0" fontId="1" fillId="34" borderId="10" xfId="57" applyFont="1" applyFill="1" applyBorder="1" applyProtection="1">
      <alignment/>
      <protection/>
    </xf>
    <xf numFmtId="3" fontId="11" fillId="0" borderId="11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3" fontId="11" fillId="0" borderId="10" xfId="57" applyNumberFormat="1" applyFont="1" applyFill="1" applyBorder="1" applyAlignment="1" applyProtection="1">
      <alignment horizontal="right"/>
      <protection locked="0"/>
    </xf>
    <xf numFmtId="212" fontId="11" fillId="0" borderId="10" xfId="57" applyNumberFormat="1" applyFont="1" applyFill="1" applyBorder="1" applyAlignment="1" applyProtection="1">
      <alignment horizontal="right"/>
      <protection locked="0"/>
    </xf>
    <xf numFmtId="3" fontId="1" fillId="0" borderId="11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212" fontId="1" fillId="0" borderId="10" xfId="57" applyNumberFormat="1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10" fontId="1" fillId="35" borderId="10" xfId="62" applyNumberFormat="1" applyFont="1" applyFill="1" applyBorder="1" applyAlignment="1" applyProtection="1">
      <alignment/>
      <protection/>
    </xf>
    <xf numFmtId="3" fontId="11" fillId="35" borderId="11" xfId="57" applyNumberFormat="1" applyFont="1" applyFill="1" applyBorder="1" applyAlignment="1" applyProtection="1">
      <alignment horizontal="right"/>
      <protection locked="0"/>
    </xf>
    <xf numFmtId="3" fontId="1" fillId="35" borderId="10" xfId="58" applyNumberFormat="1" applyFont="1" applyFill="1" applyBorder="1" applyAlignment="1" applyProtection="1">
      <alignment horizontal="center"/>
      <protection locked="0"/>
    </xf>
    <xf numFmtId="3" fontId="1" fillId="35" borderId="10" xfId="57" applyNumberFormat="1" applyFont="1" applyFill="1" applyBorder="1" applyAlignment="1" applyProtection="1">
      <alignment horizontal="right"/>
      <protection locked="0"/>
    </xf>
    <xf numFmtId="3" fontId="1" fillId="35" borderId="11" xfId="57" applyNumberFormat="1" applyFont="1" applyFill="1" applyBorder="1" applyAlignment="1" applyProtection="1">
      <alignment horizontal="right"/>
      <protection locked="0"/>
    </xf>
    <xf numFmtId="0" fontId="2" fillId="36" borderId="10" xfId="57" applyFont="1" applyFill="1" applyBorder="1" applyProtection="1">
      <alignment/>
      <protection/>
    </xf>
    <xf numFmtId="3" fontId="2" fillId="36" borderId="11" xfId="57" applyNumberFormat="1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1" fontId="2" fillId="0" borderId="10" xfId="62" applyNumberFormat="1" applyFont="1" applyBorder="1" applyAlignment="1" applyProtection="1">
      <alignment/>
      <protection/>
    </xf>
    <xf numFmtId="1" fontId="2" fillId="0" borderId="11" xfId="42" applyNumberFormat="1" applyFont="1" applyBorder="1" applyAlignment="1" applyProtection="1">
      <alignment/>
      <protection/>
    </xf>
    <xf numFmtId="0" fontId="1" fillId="35" borderId="11" xfId="57" applyFont="1" applyFill="1" applyBorder="1" applyAlignment="1" applyProtection="1">
      <alignment horizontal="right"/>
      <protection locked="0"/>
    </xf>
    <xf numFmtId="3" fontId="2" fillId="0" borderId="11" xfId="58" applyNumberFormat="1" applyFont="1" applyBorder="1" applyAlignment="1" applyProtection="1">
      <alignment horizontal="right"/>
      <protection/>
    </xf>
    <xf numFmtId="0" fontId="1" fillId="33" borderId="10" xfId="57" applyFont="1" applyFill="1" applyBorder="1" applyAlignment="1" applyProtection="1">
      <alignment horizontal="right"/>
      <protection/>
    </xf>
    <xf numFmtId="0" fontId="1" fillId="35" borderId="10" xfId="57" applyFont="1" applyFill="1" applyBorder="1" applyAlignment="1" applyProtection="1">
      <alignment horizontal="right"/>
      <protection locked="0"/>
    </xf>
    <xf numFmtId="3" fontId="2" fillId="0" borderId="10" xfId="58" applyNumberFormat="1" applyFont="1" applyBorder="1" applyAlignment="1" applyProtection="1">
      <alignment horizontal="right"/>
      <protection/>
    </xf>
    <xf numFmtId="3" fontId="1" fillId="35" borderId="10" xfId="58" applyNumberFormat="1" applyFont="1" applyFill="1" applyBorder="1" applyAlignment="1" applyProtection="1">
      <alignment horizontal="right"/>
      <protection locked="0"/>
    </xf>
    <xf numFmtId="0" fontId="1" fillId="0" borderId="10" xfId="57" applyFont="1" applyFill="1" applyBorder="1" applyAlignment="1" applyProtection="1">
      <alignment horizontal="right"/>
      <protection locked="0"/>
    </xf>
    <xf numFmtId="3" fontId="1" fillId="0" borderId="10" xfId="58" applyNumberFormat="1" applyFont="1" applyBorder="1" applyAlignment="1" applyProtection="1">
      <alignment horizontal="right"/>
      <protection locked="0"/>
    </xf>
    <xf numFmtId="3" fontId="1" fillId="0" borderId="10" xfId="58" applyNumberFormat="1" applyFont="1" applyBorder="1" applyAlignment="1" applyProtection="1">
      <alignment horizontal="right"/>
      <protection/>
    </xf>
    <xf numFmtId="0" fontId="1" fillId="0" borderId="10" xfId="57" applyFont="1" applyBorder="1" applyAlignment="1" applyProtection="1">
      <alignment horizontal="right"/>
      <protection locked="0"/>
    </xf>
    <xf numFmtId="3" fontId="2" fillId="0" borderId="11" xfId="57" applyNumberFormat="1" applyFont="1" applyBorder="1" applyAlignment="1" applyProtection="1">
      <alignment horizontal="right"/>
      <protection/>
    </xf>
    <xf numFmtId="3" fontId="2" fillId="36" borderId="11" xfId="57" applyNumberFormat="1" applyFont="1" applyFill="1" applyBorder="1" applyAlignment="1" applyProtection="1">
      <alignment horizontal="right"/>
      <protection locked="0"/>
    </xf>
    <xf numFmtId="0" fontId="2" fillId="0" borderId="11" xfId="57" applyFont="1" applyBorder="1" applyAlignment="1" applyProtection="1">
      <alignment horizontal="right"/>
      <protection/>
    </xf>
    <xf numFmtId="3" fontId="2" fillId="34" borderId="11" xfId="58" applyNumberFormat="1" applyFont="1" applyFill="1" applyBorder="1" applyAlignment="1" applyProtection="1">
      <alignment horizontal="right"/>
      <protection/>
    </xf>
    <xf numFmtId="3" fontId="2" fillId="34" borderId="10" xfId="58" applyNumberFormat="1" applyFont="1" applyFill="1" applyBorder="1" applyAlignment="1" applyProtection="1">
      <alignment horizontal="right"/>
      <protection/>
    </xf>
    <xf numFmtId="3" fontId="14" fillId="35" borderId="10" xfId="57" applyNumberFormat="1" applyFont="1" applyFill="1" applyBorder="1" applyAlignment="1" applyProtection="1">
      <alignment horizontal="right"/>
      <protection locked="0"/>
    </xf>
    <xf numFmtId="3" fontId="14" fillId="34" borderId="10" xfId="57" applyNumberFormat="1" applyFont="1" applyFill="1" applyBorder="1" applyAlignment="1" applyProtection="1">
      <alignment horizontal="right" vertical="top"/>
      <protection locked="0"/>
    </xf>
    <xf numFmtId="3" fontId="1" fillId="34" borderId="10" xfId="58" applyNumberFormat="1" applyFont="1" applyFill="1" applyBorder="1" applyAlignment="1" applyProtection="1">
      <alignment horizontal="right"/>
      <protection/>
    </xf>
    <xf numFmtId="3" fontId="2" fillId="34" borderId="11" xfId="57" applyNumberFormat="1" applyFont="1" applyFill="1" applyBorder="1" applyAlignment="1" applyProtection="1">
      <alignment horizontal="right"/>
      <protection/>
    </xf>
    <xf numFmtId="3" fontId="14" fillId="35" borderId="11" xfId="57" applyNumberFormat="1" applyFont="1" applyFill="1" applyBorder="1" applyAlignment="1" applyProtection="1">
      <alignment horizontal="right"/>
      <protection locked="0"/>
    </xf>
    <xf numFmtId="3" fontId="15" fillId="34" borderId="10" xfId="57" applyNumberFormat="1" applyFont="1" applyFill="1" applyBorder="1" applyAlignment="1" applyProtection="1">
      <alignment horizontal="right"/>
      <protection locked="0"/>
    </xf>
    <xf numFmtId="3" fontId="2" fillId="0" borderId="11" xfId="58" applyNumberFormat="1" applyFont="1" applyBorder="1" applyAlignment="1" applyProtection="1">
      <alignment/>
      <protection/>
    </xf>
    <xf numFmtId="3" fontId="2" fillId="0" borderId="10" xfId="58" applyNumberFormat="1" applyFont="1" applyBorder="1" applyAlignment="1" applyProtection="1">
      <alignment/>
      <protection/>
    </xf>
    <xf numFmtId="3" fontId="1" fillId="35" borderId="10" xfId="58" applyNumberFormat="1" applyFont="1" applyFill="1" applyBorder="1" applyAlignment="1" applyProtection="1">
      <alignment/>
      <protection locked="0"/>
    </xf>
    <xf numFmtId="3" fontId="1" fillId="0" borderId="10" xfId="58" applyNumberFormat="1" applyFont="1" applyBorder="1" applyAlignment="1" applyProtection="1">
      <alignment/>
      <protection locked="0"/>
    </xf>
    <xf numFmtId="3" fontId="1" fillId="0" borderId="10" xfId="58" applyNumberFormat="1" applyFont="1" applyBorder="1" applyAlignment="1" applyProtection="1">
      <alignment/>
      <protection/>
    </xf>
    <xf numFmtId="3" fontId="2" fillId="0" borderId="11" xfId="57" applyNumberFormat="1" applyFont="1" applyBorder="1" applyAlignment="1" applyProtection="1">
      <alignment/>
      <protection/>
    </xf>
    <xf numFmtId="3" fontId="1" fillId="35" borderId="10" xfId="57" applyNumberFormat="1" applyFont="1" applyFill="1" applyBorder="1" applyAlignment="1" applyProtection="1">
      <alignment horizontal="right" wrapText="1"/>
      <protection locked="0"/>
    </xf>
    <xf numFmtId="3" fontId="1" fillId="35" borderId="11" xfId="57" applyNumberFormat="1" applyFont="1" applyFill="1" applyBorder="1" applyAlignment="1" applyProtection="1">
      <alignment horizontal="right" wrapText="1"/>
      <protection locked="0"/>
    </xf>
    <xf numFmtId="3" fontId="2" fillId="0" borderId="11" xfId="58" applyNumberFormat="1" applyFont="1" applyBorder="1" applyAlignment="1" applyProtection="1">
      <alignment horizontal="right" wrapText="1"/>
      <protection/>
    </xf>
    <xf numFmtId="3" fontId="2" fillId="0" borderId="10" xfId="58" applyNumberFormat="1" applyFont="1" applyBorder="1" applyAlignment="1" applyProtection="1">
      <alignment horizontal="right" wrapText="1"/>
      <protection/>
    </xf>
    <xf numFmtId="3" fontId="1" fillId="35" borderId="10" xfId="58" applyNumberFormat="1" applyFont="1" applyFill="1" applyBorder="1" applyAlignment="1" applyProtection="1">
      <alignment horizontal="right" wrapText="1"/>
      <protection locked="0"/>
    </xf>
    <xf numFmtId="3" fontId="1" fillId="0" borderId="10" xfId="58" applyNumberFormat="1" applyFont="1" applyBorder="1" applyAlignment="1" applyProtection="1">
      <alignment horizontal="right" wrapText="1"/>
      <protection locked="0"/>
    </xf>
    <xf numFmtId="3" fontId="1" fillId="0" borderId="10" xfId="57" applyNumberFormat="1" applyFont="1" applyFill="1" applyBorder="1" applyAlignment="1" applyProtection="1">
      <alignment horizontal="right" wrapText="1"/>
      <protection locked="0"/>
    </xf>
    <xf numFmtId="3" fontId="1" fillId="0" borderId="10" xfId="58" applyNumberFormat="1" applyFont="1" applyBorder="1" applyAlignment="1" applyProtection="1">
      <alignment horizontal="right" wrapText="1"/>
      <protection/>
    </xf>
    <xf numFmtId="3" fontId="2" fillId="0" borderId="11" xfId="57" applyNumberFormat="1" applyFont="1" applyBorder="1" applyAlignment="1" applyProtection="1">
      <alignment horizontal="right" wrapText="1"/>
      <protection/>
    </xf>
    <xf numFmtId="3" fontId="2" fillId="36" borderId="11" xfId="57" applyNumberFormat="1" applyFont="1" applyFill="1" applyBorder="1" applyAlignment="1" applyProtection="1">
      <alignment horizontal="right" wrapText="1"/>
      <protection locked="0"/>
    </xf>
    <xf numFmtId="3" fontId="1" fillId="35" borderId="11" xfId="57" applyNumberFormat="1" applyFont="1" applyFill="1" applyBorder="1" applyAlignment="1" applyProtection="1">
      <alignment wrapText="1"/>
      <protection locked="0"/>
    </xf>
    <xf numFmtId="3" fontId="2" fillId="0" borderId="11" xfId="58" applyNumberFormat="1" applyFont="1" applyBorder="1" applyAlignment="1" applyProtection="1">
      <alignment wrapText="1"/>
      <protection/>
    </xf>
    <xf numFmtId="3" fontId="1" fillId="35" borderId="10" xfId="57" applyNumberFormat="1" applyFont="1" applyFill="1" applyBorder="1" applyAlignment="1" applyProtection="1">
      <alignment wrapText="1"/>
      <protection locked="0"/>
    </xf>
    <xf numFmtId="3" fontId="1" fillId="35" borderId="10" xfId="59" applyNumberFormat="1" applyFont="1" applyFill="1" applyBorder="1" applyAlignment="1">
      <alignment wrapText="1"/>
      <protection/>
    </xf>
    <xf numFmtId="3" fontId="2" fillId="0" borderId="10" xfId="58" applyNumberFormat="1" applyFont="1" applyBorder="1" applyAlignment="1" applyProtection="1">
      <alignment wrapText="1"/>
      <protection/>
    </xf>
    <xf numFmtId="3" fontId="1" fillId="35" borderId="10" xfId="58" applyNumberFormat="1" applyFont="1" applyFill="1" applyBorder="1" applyAlignment="1" applyProtection="1">
      <alignment wrapText="1"/>
      <protection locked="0"/>
    </xf>
    <xf numFmtId="3" fontId="1" fillId="0" borderId="10" xfId="57" applyNumberFormat="1" applyFont="1" applyFill="1" applyBorder="1" applyAlignment="1" applyProtection="1">
      <alignment wrapText="1"/>
      <protection locked="0"/>
    </xf>
    <xf numFmtId="3" fontId="1" fillId="0" borderId="10" xfId="58" applyNumberFormat="1" applyFont="1" applyBorder="1" applyAlignment="1" applyProtection="1">
      <alignment wrapText="1"/>
      <protection locked="0"/>
    </xf>
    <xf numFmtId="3" fontId="1" fillId="0" borderId="10" xfId="57" applyNumberFormat="1" applyFont="1" applyFill="1" applyBorder="1" applyAlignment="1" applyProtection="1">
      <alignment vertical="top" wrapText="1"/>
      <protection locked="0"/>
    </xf>
    <xf numFmtId="3" fontId="1" fillId="0" borderId="0" xfId="57" applyNumberFormat="1" applyFont="1" applyFill="1" applyAlignment="1" applyProtection="1">
      <alignment wrapText="1"/>
      <protection/>
    </xf>
    <xf numFmtId="3" fontId="1" fillId="0" borderId="10" xfId="57" applyNumberFormat="1" applyFont="1" applyFill="1" applyBorder="1" applyAlignment="1" applyProtection="1">
      <alignment wrapText="1"/>
      <protection/>
    </xf>
    <xf numFmtId="3" fontId="1" fillId="0" borderId="10" xfId="58" applyNumberFormat="1" applyFont="1" applyBorder="1" applyAlignment="1" applyProtection="1">
      <alignment wrapText="1"/>
      <protection/>
    </xf>
    <xf numFmtId="3" fontId="2" fillId="0" borderId="11" xfId="57" applyNumberFormat="1" applyFont="1" applyBorder="1" applyAlignment="1" applyProtection="1">
      <alignment wrapText="1"/>
      <protection/>
    </xf>
    <xf numFmtId="3" fontId="2" fillId="36" borderId="11" xfId="57" applyNumberFormat="1" applyFont="1" applyFill="1" applyBorder="1" applyAlignment="1" applyProtection="1">
      <alignment wrapText="1"/>
      <protection locked="0"/>
    </xf>
    <xf numFmtId="3" fontId="1" fillId="0" borderId="10" xfId="59" applyNumberFormat="1" applyFont="1" applyFill="1" applyBorder="1" applyAlignment="1">
      <alignment wrapText="1"/>
      <protection/>
    </xf>
    <xf numFmtId="3" fontId="1" fillId="0" borderId="10" xfId="57" applyNumberFormat="1" applyFont="1" applyBorder="1" applyAlignment="1" applyProtection="1">
      <alignment wrapText="1"/>
      <protection locked="0"/>
    </xf>
    <xf numFmtId="3" fontId="1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57" applyNumberFormat="1" applyFont="1" applyFill="1" applyAlignment="1" applyProtection="1">
      <alignment horizontal="right" vertical="center" wrapText="1"/>
      <protection/>
    </xf>
    <xf numFmtId="3" fontId="1" fillId="0" borderId="10" xfId="59" applyNumberFormat="1" applyFont="1" applyFill="1" applyBorder="1" applyAlignment="1">
      <alignment horizontal="right" vertical="center" wrapText="1"/>
      <protection/>
    </xf>
    <xf numFmtId="3" fontId="1" fillId="0" borderId="10" xfId="57" applyNumberFormat="1" applyFont="1" applyFill="1" applyBorder="1" applyAlignment="1" applyProtection="1">
      <alignment horizontal="right" wrapText="1"/>
      <protection/>
    </xf>
    <xf numFmtId="3" fontId="1" fillId="0" borderId="0" xfId="57" applyNumberFormat="1" applyFont="1" applyFill="1" applyAlignment="1" applyProtection="1">
      <alignment horizontal="right" wrapText="1"/>
      <protection/>
    </xf>
    <xf numFmtId="3" fontId="6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57" applyNumberFormat="1" applyFont="1" applyFill="1" applyBorder="1" applyAlignment="1" applyProtection="1">
      <alignment wrapText="1"/>
      <protection locked="0"/>
    </xf>
    <xf numFmtId="3" fontId="1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1" fillId="35" borderId="10" xfId="59" applyNumberFormat="1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 applyProtection="1">
      <alignment horizontal="right"/>
      <protection locked="0"/>
    </xf>
    <xf numFmtId="3" fontId="2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Border="1" applyAlignment="1" applyProtection="1">
      <alignment horizontal="right"/>
      <protection locked="0"/>
    </xf>
    <xf numFmtId="3" fontId="1" fillId="0" borderId="10" xfId="57" applyNumberFormat="1" applyFont="1" applyBorder="1" applyAlignment="1" applyProtection="1">
      <alignment horizontal="right" vertical="top"/>
      <protection locked="0"/>
    </xf>
    <xf numFmtId="3" fontId="2" fillId="34" borderId="11" xfId="42" applyNumberFormat="1" applyFont="1" applyFill="1" applyBorder="1" applyAlignment="1" applyProtection="1">
      <alignment horizontal="right"/>
      <protection/>
    </xf>
    <xf numFmtId="3" fontId="1" fillId="33" borderId="10" xfId="57" applyNumberFormat="1" applyFont="1" applyFill="1" applyBorder="1" applyAlignment="1" applyProtection="1">
      <alignment horizontal="right" wrapText="1"/>
      <protection/>
    </xf>
    <xf numFmtId="3" fontId="1" fillId="0" borderId="10" xfId="57" applyNumberFormat="1" applyFont="1" applyBorder="1" applyAlignment="1" applyProtection="1">
      <alignment horizontal="right" wrapText="1"/>
      <protection locked="0"/>
    </xf>
    <xf numFmtId="3" fontId="1" fillId="33" borderId="11" xfId="57" applyNumberFormat="1" applyFont="1" applyFill="1" applyBorder="1" applyAlignment="1" applyProtection="1">
      <alignment horizontal="right"/>
      <protection/>
    </xf>
    <xf numFmtId="3" fontId="1" fillId="33" borderId="10" xfId="57" applyNumberFormat="1" applyFont="1" applyFill="1" applyBorder="1" applyAlignment="1" applyProtection="1">
      <alignment wrapText="1"/>
      <protection/>
    </xf>
    <xf numFmtId="3" fontId="1" fillId="35" borderId="11" xfId="57" applyNumberFormat="1" applyFont="1" applyFill="1" applyBorder="1" applyAlignment="1" applyProtection="1">
      <alignment/>
      <protection locked="0"/>
    </xf>
    <xf numFmtId="3" fontId="1" fillId="35" borderId="10" xfId="57" applyNumberFormat="1" applyFont="1" applyFill="1" applyBorder="1" applyAlignment="1" applyProtection="1">
      <alignment/>
      <protection locked="0"/>
    </xf>
    <xf numFmtId="3" fontId="11" fillId="35" borderId="10" xfId="57" applyNumberFormat="1" applyFont="1" applyFill="1" applyBorder="1" applyAlignment="1" applyProtection="1">
      <alignment/>
      <protection locked="0"/>
    </xf>
    <xf numFmtId="3" fontId="11" fillId="35" borderId="10" xfId="59" applyNumberFormat="1" applyFont="1" applyFill="1" applyBorder="1" applyAlignment="1">
      <alignment/>
      <protection/>
    </xf>
    <xf numFmtId="3" fontId="2" fillId="0" borderId="10" xfId="57" applyNumberFormat="1" applyFont="1" applyFill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 vertical="top"/>
      <protection locked="0"/>
    </xf>
    <xf numFmtId="3" fontId="1" fillId="0" borderId="10" xfId="0" applyNumberFormat="1" applyFont="1" applyFill="1" applyBorder="1" applyAlignment="1">
      <alignment/>
    </xf>
    <xf numFmtId="3" fontId="1" fillId="0" borderId="10" xfId="57" applyNumberFormat="1" applyFont="1" applyBorder="1" applyAlignment="1" applyProtection="1">
      <alignment/>
      <protection locked="0"/>
    </xf>
    <xf numFmtId="3" fontId="1" fillId="37" borderId="10" xfId="57" applyNumberFormat="1" applyFont="1" applyFill="1" applyBorder="1" applyAlignment="1" applyProtection="1">
      <alignment horizontal="right"/>
      <protection/>
    </xf>
    <xf numFmtId="3" fontId="1" fillId="33" borderId="10" xfId="62" applyNumberFormat="1" applyFont="1" applyFill="1" applyBorder="1" applyAlignment="1" applyProtection="1">
      <alignment/>
      <protection/>
    </xf>
    <xf numFmtId="3" fontId="1" fillId="35" borderId="10" xfId="42" applyNumberFormat="1" applyFont="1" applyFill="1" applyBorder="1" applyAlignment="1" applyProtection="1">
      <alignment horizontal="right"/>
      <protection locked="0"/>
    </xf>
    <xf numFmtId="3" fontId="14" fillId="35" borderId="10" xfId="42" applyNumberFormat="1" applyFont="1" applyFill="1" applyBorder="1" applyAlignment="1" applyProtection="1">
      <alignment horizontal="right"/>
      <protection locked="0"/>
    </xf>
    <xf numFmtId="3" fontId="1" fillId="34" borderId="10" xfId="57" applyNumberFormat="1" applyFont="1" applyFill="1" applyBorder="1" applyProtection="1">
      <alignment/>
      <protection locked="0"/>
    </xf>
    <xf numFmtId="3" fontId="1" fillId="0" borderId="10" xfId="57" applyNumberFormat="1" applyFont="1" applyBorder="1" applyProtection="1">
      <alignment/>
      <protection locked="0"/>
    </xf>
    <xf numFmtId="3" fontId="1" fillId="33" borderId="10" xfId="57" applyNumberFormat="1" applyFont="1" applyFill="1" applyBorder="1" applyProtection="1">
      <alignment/>
      <protection/>
    </xf>
    <xf numFmtId="3" fontId="1" fillId="0" borderId="10" xfId="57" applyNumberFormat="1" applyFont="1" applyFill="1" applyBorder="1" applyProtection="1">
      <alignment/>
      <protection locked="0"/>
    </xf>
    <xf numFmtId="3" fontId="2" fillId="0" borderId="11" xfId="42" applyNumberFormat="1" applyFont="1" applyBorder="1" applyAlignment="1" applyProtection="1">
      <alignment horizontal="right" wrapText="1"/>
      <protection/>
    </xf>
    <xf numFmtId="3" fontId="2" fillId="0" borderId="11" xfId="42" applyNumberFormat="1" applyFont="1" applyBorder="1" applyAlignment="1" applyProtection="1">
      <alignment horizontal="right"/>
      <protection/>
    </xf>
    <xf numFmtId="3" fontId="1" fillId="35" borderId="10" xfId="42" applyNumberFormat="1" applyFont="1" applyFill="1" applyBorder="1" applyAlignment="1" applyProtection="1">
      <alignment horizontal="right" wrapText="1"/>
      <protection locked="0"/>
    </xf>
    <xf numFmtId="3" fontId="1" fillId="0" borderId="10" xfId="42" applyNumberFormat="1" applyFont="1" applyBorder="1" applyAlignment="1" applyProtection="1">
      <alignment horizontal="right" wrapText="1"/>
      <protection locked="0"/>
    </xf>
    <xf numFmtId="3" fontId="1" fillId="35" borderId="11" xfId="42" applyNumberFormat="1" applyFont="1" applyFill="1" applyBorder="1" applyAlignment="1" applyProtection="1">
      <alignment horizontal="right" wrapText="1"/>
      <protection locked="0"/>
    </xf>
    <xf numFmtId="3" fontId="1" fillId="33" borderId="10" xfId="42" applyNumberFormat="1" applyFont="1" applyFill="1" applyBorder="1" applyAlignment="1" applyProtection="1">
      <alignment horizontal="right" wrapText="1"/>
      <protection/>
    </xf>
    <xf numFmtId="3" fontId="1" fillId="35" borderId="10" xfId="42" applyNumberFormat="1" applyFont="1" applyFill="1" applyBorder="1" applyAlignment="1">
      <alignment horizontal="right" wrapText="1"/>
    </xf>
    <xf numFmtId="3" fontId="2" fillId="0" borderId="10" xfId="42" applyNumberFormat="1" applyFont="1" applyBorder="1" applyAlignment="1" applyProtection="1">
      <alignment horizontal="right" wrapText="1"/>
      <protection/>
    </xf>
    <xf numFmtId="3" fontId="1" fillId="0" borderId="10" xfId="42" applyNumberFormat="1" applyFont="1" applyFill="1" applyBorder="1" applyAlignment="1" applyProtection="1">
      <alignment horizontal="right" wrapText="1"/>
      <protection locked="0"/>
    </xf>
    <xf numFmtId="3" fontId="1" fillId="0" borderId="10" xfId="42" applyNumberFormat="1" applyFont="1" applyFill="1" applyBorder="1" applyAlignment="1" applyProtection="1">
      <alignment horizontal="right" vertical="top" wrapText="1"/>
      <protection locked="0"/>
    </xf>
    <xf numFmtId="3" fontId="1" fillId="0" borderId="0" xfId="42" applyNumberFormat="1" applyFont="1" applyFill="1" applyAlignment="1" applyProtection="1">
      <alignment horizontal="right" wrapText="1"/>
      <protection/>
    </xf>
    <xf numFmtId="3" fontId="1" fillId="0" borderId="10" xfId="42" applyNumberFormat="1" applyFont="1" applyBorder="1" applyAlignment="1" applyProtection="1">
      <alignment horizontal="right" wrapText="1"/>
      <protection/>
    </xf>
    <xf numFmtId="3" fontId="2" fillId="36" borderId="11" xfId="42" applyNumberFormat="1" applyFont="1" applyFill="1" applyBorder="1" applyAlignment="1" applyProtection="1">
      <alignment horizontal="right" wrapText="1"/>
      <protection locked="0"/>
    </xf>
    <xf numFmtId="3" fontId="1" fillId="0" borderId="10" xfId="42" applyNumberFormat="1" applyFont="1" applyFill="1" applyBorder="1" applyAlignment="1">
      <alignment horizontal="right" wrapText="1"/>
    </xf>
    <xf numFmtId="9" fontId="1" fillId="0" borderId="0" xfId="62" applyFont="1" applyAlignment="1">
      <alignment/>
    </xf>
    <xf numFmtId="9" fontId="1" fillId="0" borderId="10" xfId="62" applyFont="1" applyFill="1" applyBorder="1" applyAlignment="1" applyProtection="1">
      <alignment horizontal="center" vertical="center" wrapText="1"/>
      <protection/>
    </xf>
    <xf numFmtId="9" fontId="1" fillId="33" borderId="10" xfId="62" applyFont="1" applyFill="1" applyBorder="1" applyAlignment="1" applyProtection="1">
      <alignment horizontal="right"/>
      <protection/>
    </xf>
    <xf numFmtId="9" fontId="1" fillId="35" borderId="10" xfId="62" applyFont="1" applyFill="1" applyBorder="1" applyAlignment="1" applyProtection="1">
      <alignment horizontal="right" wrapText="1"/>
      <protection/>
    </xf>
    <xf numFmtId="9" fontId="2" fillId="0" borderId="10" xfId="62" applyFont="1" applyBorder="1" applyAlignment="1" applyProtection="1">
      <alignment horizontal="right" wrapText="1"/>
      <protection/>
    </xf>
    <xf numFmtId="9" fontId="1" fillId="33" borderId="10" xfId="62" applyFont="1" applyFill="1" applyBorder="1" applyAlignment="1" applyProtection="1">
      <alignment horizontal="right" wrapText="1"/>
      <protection/>
    </xf>
    <xf numFmtId="9" fontId="1" fillId="0" borderId="10" xfId="62" applyFont="1" applyBorder="1" applyAlignment="1" applyProtection="1">
      <alignment horizontal="right" wrapText="1"/>
      <protection/>
    </xf>
    <xf numFmtId="9" fontId="2" fillId="36" borderId="11" xfId="62" applyFont="1" applyFill="1" applyBorder="1" applyAlignment="1" applyProtection="1">
      <alignment horizontal="right" wrapText="1"/>
      <protection locked="0"/>
    </xf>
    <xf numFmtId="3" fontId="2" fillId="0" borderId="11" xfId="42" applyNumberFormat="1" applyFont="1" applyBorder="1" applyAlignment="1" applyProtection="1">
      <alignment wrapText="1"/>
      <protection/>
    </xf>
    <xf numFmtId="0" fontId="2" fillId="38" borderId="10" xfId="57" applyFont="1" applyFill="1" applyBorder="1" applyAlignment="1" applyProtection="1">
      <alignment horizontal="center" vertical="center" wrapText="1"/>
      <protection/>
    </xf>
    <xf numFmtId="0" fontId="2" fillId="38" borderId="12" xfId="57" applyFont="1" applyFill="1" applyBorder="1" applyAlignment="1" applyProtection="1">
      <alignment horizontal="center" vertical="center" wrapText="1"/>
      <protection/>
    </xf>
    <xf numFmtId="0" fontId="2" fillId="38" borderId="13" xfId="57" applyFont="1" applyFill="1" applyBorder="1" applyAlignment="1" applyProtection="1">
      <alignment horizontal="center" vertical="center" wrapText="1"/>
      <protection/>
    </xf>
    <xf numFmtId="0" fontId="2" fillId="38" borderId="11" xfId="57" applyFont="1" applyFill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lizingo formos" xfId="58"/>
    <cellStyle name="Normal_Snoro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66"/>
  <sheetViews>
    <sheetView tabSelected="1"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B1" sqref="BB1"/>
    </sheetView>
  </sheetViews>
  <sheetFormatPr defaultColWidth="9.00390625" defaultRowHeight="12.75"/>
  <cols>
    <col min="1" max="1" width="52.00390625" style="20" customWidth="1"/>
    <col min="2" max="13" width="13.75390625" style="20" customWidth="1"/>
    <col min="14" max="14" width="16.125" style="20" customWidth="1"/>
    <col min="15" max="15" width="18.625" style="20" customWidth="1"/>
    <col min="16" max="16" width="18.00390625" style="20" customWidth="1"/>
    <col min="17" max="17" width="16.125" style="20" customWidth="1"/>
    <col min="18" max="24" width="13.75390625" style="20" customWidth="1"/>
    <col min="25" max="25" width="14.75390625" style="20" customWidth="1"/>
    <col min="26" max="34" width="13.75390625" style="20" customWidth="1"/>
    <col min="35" max="36" width="13.75390625" style="28" customWidth="1"/>
    <col min="37" max="37" width="13.75390625" style="184" customWidth="1"/>
    <col min="38" max="41" width="13.75390625" style="20" customWidth="1"/>
    <col min="42" max="45" width="13.75390625" style="20" hidden="1" customWidth="1"/>
    <col min="46" max="49" width="13.75390625" style="20" customWidth="1"/>
    <col min="50" max="52" width="9.125" style="20" hidden="1" customWidth="1"/>
    <col min="53" max="16384" width="9.125" style="20" customWidth="1"/>
  </cols>
  <sheetData>
    <row r="1" spans="1:5" ht="20.25">
      <c r="A1" s="35" t="s">
        <v>46</v>
      </c>
      <c r="B1" s="34"/>
      <c r="C1" s="36"/>
      <c r="D1" s="36"/>
      <c r="E1" s="1"/>
    </row>
    <row r="2" spans="1:5" ht="15.75">
      <c r="A2" s="37" t="s">
        <v>79</v>
      </c>
      <c r="B2" s="36"/>
      <c r="C2" s="14"/>
      <c r="D2" s="14"/>
      <c r="E2" s="1" t="s">
        <v>0</v>
      </c>
    </row>
    <row r="3" spans="1:5" ht="15.75">
      <c r="A3" s="38" t="s">
        <v>2</v>
      </c>
      <c r="B3" s="14"/>
      <c r="C3" s="1"/>
      <c r="D3" s="1"/>
      <c r="E3" s="1"/>
    </row>
    <row r="4" spans="1:5" ht="15.75">
      <c r="A4" s="2"/>
      <c r="B4" s="21"/>
      <c r="C4" s="1"/>
      <c r="D4" s="1"/>
      <c r="E4" s="1"/>
    </row>
    <row r="5" spans="1:5" ht="12" customHeight="1">
      <c r="A5" s="39" t="s">
        <v>1</v>
      </c>
      <c r="B5" s="19"/>
      <c r="C5" s="19"/>
      <c r="D5" s="19"/>
      <c r="E5" s="11"/>
    </row>
    <row r="6" spans="1:5" ht="15.75" hidden="1">
      <c r="A6" s="14"/>
      <c r="B6" s="14"/>
      <c r="C6" s="14"/>
      <c r="D6" s="14"/>
      <c r="E6" s="14"/>
    </row>
    <row r="7" spans="1:5" ht="15.75" hidden="1">
      <c r="A7" s="22"/>
      <c r="B7" s="22"/>
      <c r="C7" s="23"/>
      <c r="D7" s="23"/>
      <c r="E7" s="1"/>
    </row>
    <row r="8" spans="1:49" ht="81.75" customHeight="1">
      <c r="A8" s="4"/>
      <c r="B8" s="194" t="s">
        <v>81</v>
      </c>
      <c r="C8" s="195"/>
      <c r="D8" s="195"/>
      <c r="E8" s="196"/>
      <c r="F8" s="197" t="s">
        <v>82</v>
      </c>
      <c r="G8" s="198"/>
      <c r="H8" s="198"/>
      <c r="I8" s="199"/>
      <c r="J8" s="194" t="s">
        <v>83</v>
      </c>
      <c r="K8" s="195"/>
      <c r="L8" s="195"/>
      <c r="M8" s="196"/>
      <c r="N8" s="194" t="s">
        <v>84</v>
      </c>
      <c r="O8" s="195"/>
      <c r="P8" s="195"/>
      <c r="Q8" s="196"/>
      <c r="R8" s="194" t="s">
        <v>85</v>
      </c>
      <c r="S8" s="195"/>
      <c r="T8" s="195"/>
      <c r="U8" s="196"/>
      <c r="V8" s="194" t="s">
        <v>86</v>
      </c>
      <c r="W8" s="195"/>
      <c r="X8" s="195"/>
      <c r="Y8" s="196"/>
      <c r="Z8" s="194" t="s">
        <v>87</v>
      </c>
      <c r="AA8" s="195"/>
      <c r="AB8" s="195"/>
      <c r="AC8" s="196"/>
      <c r="AD8" s="194" t="s">
        <v>88</v>
      </c>
      <c r="AE8" s="195"/>
      <c r="AF8" s="195"/>
      <c r="AG8" s="196"/>
      <c r="AH8" s="194" t="s">
        <v>76</v>
      </c>
      <c r="AI8" s="195"/>
      <c r="AJ8" s="195"/>
      <c r="AK8" s="196"/>
      <c r="AL8" s="193" t="s">
        <v>89</v>
      </c>
      <c r="AM8" s="193"/>
      <c r="AN8" s="193"/>
      <c r="AO8" s="193"/>
      <c r="AP8" s="193" t="s">
        <v>80</v>
      </c>
      <c r="AQ8" s="193"/>
      <c r="AR8" s="193"/>
      <c r="AS8" s="193"/>
      <c r="AT8" s="193" t="s">
        <v>78</v>
      </c>
      <c r="AU8" s="193"/>
      <c r="AV8" s="193"/>
      <c r="AW8" s="193"/>
    </row>
    <row r="9" spans="1:49" ht="98.25" customHeight="1">
      <c r="A9" s="3"/>
      <c r="B9" s="40" t="s">
        <v>47</v>
      </c>
      <c r="C9" s="40" t="s">
        <v>48</v>
      </c>
      <c r="D9" s="40" t="s">
        <v>49</v>
      </c>
      <c r="E9" s="40" t="s">
        <v>50</v>
      </c>
      <c r="F9" s="40" t="s">
        <v>47</v>
      </c>
      <c r="G9" s="40" t="s">
        <v>48</v>
      </c>
      <c r="H9" s="40" t="s">
        <v>49</v>
      </c>
      <c r="I9" s="40" t="s">
        <v>50</v>
      </c>
      <c r="J9" s="40" t="s">
        <v>47</v>
      </c>
      <c r="K9" s="40" t="s">
        <v>48</v>
      </c>
      <c r="L9" s="40" t="s">
        <v>49</v>
      </c>
      <c r="M9" s="40" t="s">
        <v>50</v>
      </c>
      <c r="N9" s="40" t="s">
        <v>47</v>
      </c>
      <c r="O9" s="41" t="s">
        <v>48</v>
      </c>
      <c r="P9" s="40" t="s">
        <v>49</v>
      </c>
      <c r="Q9" s="40" t="s">
        <v>50</v>
      </c>
      <c r="R9" s="40" t="s">
        <v>47</v>
      </c>
      <c r="S9" s="40" t="s">
        <v>48</v>
      </c>
      <c r="T9" s="40" t="s">
        <v>49</v>
      </c>
      <c r="U9" s="40" t="s">
        <v>50</v>
      </c>
      <c r="V9" s="40" t="s">
        <v>47</v>
      </c>
      <c r="W9" s="40" t="s">
        <v>48</v>
      </c>
      <c r="X9" s="40" t="s">
        <v>49</v>
      </c>
      <c r="Y9" s="40" t="s">
        <v>50</v>
      </c>
      <c r="Z9" s="40" t="s">
        <v>47</v>
      </c>
      <c r="AA9" s="40" t="s">
        <v>48</v>
      </c>
      <c r="AB9" s="40" t="s">
        <v>49</v>
      </c>
      <c r="AC9" s="40" t="s">
        <v>50</v>
      </c>
      <c r="AD9" s="40" t="s">
        <v>47</v>
      </c>
      <c r="AE9" s="40" t="s">
        <v>48</v>
      </c>
      <c r="AF9" s="40" t="s">
        <v>49</v>
      </c>
      <c r="AG9" s="40" t="s">
        <v>50</v>
      </c>
      <c r="AH9" s="40" t="s">
        <v>47</v>
      </c>
      <c r="AI9" s="42" t="s">
        <v>48</v>
      </c>
      <c r="AJ9" s="42" t="s">
        <v>49</v>
      </c>
      <c r="AK9" s="185" t="s">
        <v>50</v>
      </c>
      <c r="AL9" s="40" t="s">
        <v>47</v>
      </c>
      <c r="AM9" s="40" t="s">
        <v>48</v>
      </c>
      <c r="AN9" s="42" t="s">
        <v>49</v>
      </c>
      <c r="AO9" s="40" t="s">
        <v>50</v>
      </c>
      <c r="AP9" s="40" t="s">
        <v>47</v>
      </c>
      <c r="AQ9" s="40" t="s">
        <v>48</v>
      </c>
      <c r="AR9" s="42" t="s">
        <v>49</v>
      </c>
      <c r="AS9" s="40" t="s">
        <v>50</v>
      </c>
      <c r="AT9" s="40" t="s">
        <v>47</v>
      </c>
      <c r="AU9" s="40" t="s">
        <v>48</v>
      </c>
      <c r="AV9" s="42" t="s">
        <v>49</v>
      </c>
      <c r="AW9" s="40" t="s">
        <v>50</v>
      </c>
    </row>
    <row r="10" spans="1:49" s="25" customFormat="1" ht="15.75">
      <c r="A10" s="43" t="s">
        <v>3</v>
      </c>
      <c r="B10" s="47"/>
      <c r="C10" s="47"/>
      <c r="D10" s="47"/>
      <c r="E10" s="48"/>
      <c r="F10" s="151"/>
      <c r="G10" s="151"/>
      <c r="H10" s="151"/>
      <c r="I10" s="48"/>
      <c r="J10" s="151"/>
      <c r="K10" s="151"/>
      <c r="L10" s="151"/>
      <c r="M10" s="48"/>
      <c r="N10" s="47"/>
      <c r="O10" s="47"/>
      <c r="P10" s="47"/>
      <c r="Q10" s="48"/>
      <c r="R10" s="151"/>
      <c r="S10" s="151"/>
      <c r="T10" s="151"/>
      <c r="U10" s="48"/>
      <c r="V10" s="47"/>
      <c r="W10" s="47"/>
      <c r="X10" s="47"/>
      <c r="Y10" s="48"/>
      <c r="Z10" s="151"/>
      <c r="AA10" s="151"/>
      <c r="AB10" s="151"/>
      <c r="AC10" s="48"/>
      <c r="AD10" s="151"/>
      <c r="AE10" s="151"/>
      <c r="AF10" s="151"/>
      <c r="AG10" s="48"/>
      <c r="AH10" s="151"/>
      <c r="AI10" s="151"/>
      <c r="AJ10" s="151"/>
      <c r="AK10" s="186"/>
      <c r="AL10" s="47"/>
      <c r="AM10" s="47"/>
      <c r="AN10" s="47"/>
      <c r="AO10" s="48"/>
      <c r="AP10" s="47"/>
      <c r="AQ10" s="47"/>
      <c r="AR10" s="47"/>
      <c r="AS10" s="48"/>
      <c r="AT10" s="49"/>
      <c r="AU10" s="49"/>
      <c r="AV10" s="49"/>
      <c r="AW10" s="48"/>
    </row>
    <row r="11" spans="1:49" ht="15.75">
      <c r="A11" s="4" t="s">
        <v>4</v>
      </c>
      <c r="B11" s="81">
        <v>491</v>
      </c>
      <c r="C11" s="75">
        <v>70549</v>
      </c>
      <c r="D11" s="75">
        <v>55563</v>
      </c>
      <c r="E11" s="71">
        <f>C11/C$13</f>
        <v>0.7825821695193513</v>
      </c>
      <c r="F11" s="153">
        <v>2480</v>
      </c>
      <c r="G11" s="153">
        <v>264078</v>
      </c>
      <c r="H11" s="153">
        <v>203012</v>
      </c>
      <c r="I11" s="71">
        <f>G11/G$13</f>
        <v>0.9576648582784532</v>
      </c>
      <c r="J11" s="100">
        <v>4250</v>
      </c>
      <c r="K11" s="100">
        <v>664074</v>
      </c>
      <c r="L11" s="100">
        <v>521529.829862</v>
      </c>
      <c r="M11" s="71">
        <f>K11/K$13</f>
        <v>0.9495276483364385</v>
      </c>
      <c r="N11" s="142">
        <v>926</v>
      </c>
      <c r="O11" s="142">
        <v>110925</v>
      </c>
      <c r="P11" s="142">
        <v>81872</v>
      </c>
      <c r="Q11" s="71">
        <f>O11/O$13</f>
        <v>1</v>
      </c>
      <c r="R11" s="75">
        <v>2412</v>
      </c>
      <c r="S11" s="75">
        <v>531184</v>
      </c>
      <c r="T11" s="75">
        <v>427869</v>
      </c>
      <c r="U11" s="71">
        <f>S11/S$13</f>
        <v>0.863413381359982</v>
      </c>
      <c r="V11" s="75">
        <v>1182</v>
      </c>
      <c r="W11" s="75">
        <v>283476</v>
      </c>
      <c r="X11" s="75">
        <v>231846</v>
      </c>
      <c r="Y11" s="71">
        <f>W11/W$13</f>
        <v>0.9635682576803062</v>
      </c>
      <c r="Z11" s="108">
        <v>3833</v>
      </c>
      <c r="AA11" s="109">
        <v>493761.13674999826</v>
      </c>
      <c r="AB11" s="109">
        <v>389417.1411200016</v>
      </c>
      <c r="AC11" s="71">
        <f>AA11/AA$13</f>
        <v>0.8487141052290771</v>
      </c>
      <c r="AD11" s="118">
        <v>24244</v>
      </c>
      <c r="AE11" s="118">
        <v>111468</v>
      </c>
      <c r="AF11" s="118">
        <v>93446</v>
      </c>
      <c r="AG11" s="71">
        <f>AE11/AE$13</f>
        <v>0.9857446055889636</v>
      </c>
      <c r="AH11" s="174">
        <v>1172</v>
      </c>
      <c r="AI11" s="174">
        <v>207261.99</v>
      </c>
      <c r="AJ11" s="174">
        <v>156055.16</v>
      </c>
      <c r="AK11" s="187">
        <f>AI11/AI$13</f>
        <v>0.9782551995326925</v>
      </c>
      <c r="AL11" s="118">
        <v>104530</v>
      </c>
      <c r="AM11" s="118">
        <v>138445.0242535208</v>
      </c>
      <c r="AN11" s="118">
        <v>137486.38482999871</v>
      </c>
      <c r="AO11" s="71">
        <f>AM11/AM$13</f>
        <v>1</v>
      </c>
      <c r="AP11" s="72"/>
      <c r="AQ11" s="72"/>
      <c r="AR11" s="72"/>
      <c r="AS11" s="71" t="e">
        <f>AQ11/AQ$13</f>
        <v>#DIV/0!</v>
      </c>
      <c r="AT11" s="29">
        <f aca="true" t="shared" si="0" ref="AT11:AV13">B11+F11+J11+N11+R11+V11+Z11+AD11+AH11+AL11+AP11</f>
        <v>145520</v>
      </c>
      <c r="AU11" s="29">
        <f t="shared" si="0"/>
        <v>2875222.1510035186</v>
      </c>
      <c r="AV11" s="29">
        <f t="shared" si="0"/>
        <v>2298096.5158120003</v>
      </c>
      <c r="AW11" s="32">
        <f>AU11/AU$13</f>
        <v>0.9183734523793406</v>
      </c>
    </row>
    <row r="12" spans="1:49" ht="15.75">
      <c r="A12" s="4" t="s">
        <v>5</v>
      </c>
      <c r="B12" s="81">
        <v>194</v>
      </c>
      <c r="C12" s="75">
        <v>19600</v>
      </c>
      <c r="D12" s="75">
        <v>16198</v>
      </c>
      <c r="E12" s="71">
        <f>C12/C$13</f>
        <v>0.2174178304806487</v>
      </c>
      <c r="F12" s="153">
        <v>217</v>
      </c>
      <c r="G12" s="153">
        <v>11674</v>
      </c>
      <c r="H12" s="153">
        <v>11674</v>
      </c>
      <c r="I12" s="71">
        <f>G12/G$13</f>
        <v>0.0423351417215469</v>
      </c>
      <c r="J12" s="100">
        <v>1771</v>
      </c>
      <c r="K12" s="100">
        <v>35299</v>
      </c>
      <c r="L12" s="100">
        <v>26657.7644866</v>
      </c>
      <c r="M12" s="71">
        <f>K12/K$13</f>
        <v>0.0504723516635615</v>
      </c>
      <c r="N12" s="142">
        <v>0</v>
      </c>
      <c r="O12" s="142">
        <v>0</v>
      </c>
      <c r="P12" s="142">
        <v>0</v>
      </c>
      <c r="Q12" s="71">
        <f>O12/O$13</f>
        <v>0</v>
      </c>
      <c r="R12" s="75">
        <v>702</v>
      </c>
      <c r="S12" s="75">
        <v>84030</v>
      </c>
      <c r="T12" s="75">
        <v>84030</v>
      </c>
      <c r="U12" s="71">
        <f>S12/S$13</f>
        <v>0.13658661864001795</v>
      </c>
      <c r="V12" s="75">
        <v>63</v>
      </c>
      <c r="W12" s="75">
        <v>10718</v>
      </c>
      <c r="X12" s="75">
        <v>9022</v>
      </c>
      <c r="Y12" s="71">
        <f>W12/W$13</f>
        <v>0.03643174231969381</v>
      </c>
      <c r="Z12" s="108">
        <v>1135</v>
      </c>
      <c r="AA12" s="109">
        <v>88014.43845000007</v>
      </c>
      <c r="AB12" s="109">
        <v>81822.58340456511</v>
      </c>
      <c r="AC12" s="71">
        <f>AA12/AA$13</f>
        <v>0.15128589477092289</v>
      </c>
      <c r="AD12" s="118">
        <v>19</v>
      </c>
      <c r="AE12" s="118">
        <v>1612</v>
      </c>
      <c r="AF12" s="118">
        <v>939</v>
      </c>
      <c r="AG12" s="71">
        <f>AE12/AE$13</f>
        <v>0.014255394411036435</v>
      </c>
      <c r="AH12" s="174">
        <v>48</v>
      </c>
      <c r="AI12" s="174">
        <v>4607.05</v>
      </c>
      <c r="AJ12" s="174">
        <v>4227.34</v>
      </c>
      <c r="AK12" s="187">
        <f>AI12/AI$13</f>
        <v>0.021744800467307545</v>
      </c>
      <c r="AL12" s="118">
        <v>0</v>
      </c>
      <c r="AM12" s="118">
        <v>0</v>
      </c>
      <c r="AN12" s="118">
        <v>0</v>
      </c>
      <c r="AO12" s="71">
        <f>AM12/AM$13</f>
        <v>0</v>
      </c>
      <c r="AP12" s="72"/>
      <c r="AQ12" s="72"/>
      <c r="AR12" s="72"/>
      <c r="AS12" s="71" t="e">
        <f>AQ12/AQ$13</f>
        <v>#DIV/0!</v>
      </c>
      <c r="AT12" s="29">
        <f t="shared" si="0"/>
        <v>4149</v>
      </c>
      <c r="AU12" s="29">
        <f t="shared" si="0"/>
        <v>255554.48845000006</v>
      </c>
      <c r="AV12" s="29">
        <f t="shared" si="0"/>
        <v>234570.68789116511</v>
      </c>
      <c r="AW12" s="32">
        <f>AU12/AU$13</f>
        <v>0.0816265476206592</v>
      </c>
    </row>
    <row r="13" spans="1:49" s="25" customFormat="1" ht="15.75">
      <c r="A13" s="3" t="s">
        <v>6</v>
      </c>
      <c r="B13" s="82">
        <f>SUM(B11:B12)</f>
        <v>685</v>
      </c>
      <c r="C13" s="82">
        <f>SUM(C11:C12)</f>
        <v>90149</v>
      </c>
      <c r="D13" s="82">
        <f>SUM(D11:D12)</f>
        <v>71761</v>
      </c>
      <c r="E13" s="56">
        <f>C13/C$13</f>
        <v>1</v>
      </c>
      <c r="F13" s="102">
        <f>SUM(F11:F12)</f>
        <v>2697</v>
      </c>
      <c r="G13" s="102">
        <f>SUM(G11:G12)</f>
        <v>275752</v>
      </c>
      <c r="H13" s="102">
        <f>SUM(H11:H12)</f>
        <v>214686</v>
      </c>
      <c r="I13" s="56">
        <f>G13/G$13</f>
        <v>1</v>
      </c>
      <c r="J13" s="94">
        <f>SUM(J11:J12)</f>
        <v>6021</v>
      </c>
      <c r="K13" s="94">
        <f>SUM(K11:K12)</f>
        <v>699373</v>
      </c>
      <c r="L13" s="94">
        <f>SUM(L11:L12)</f>
        <v>548187.5943486</v>
      </c>
      <c r="M13" s="56">
        <f>K13/K$13</f>
        <v>1</v>
      </c>
      <c r="N13" s="110">
        <f>SUM(N11:N12)</f>
        <v>926</v>
      </c>
      <c r="O13" s="110">
        <f>SUM(O11:O12)</f>
        <v>110925</v>
      </c>
      <c r="P13" s="110">
        <f>SUM(P11:P12)</f>
        <v>81872</v>
      </c>
      <c r="Q13" s="56">
        <f>O13/O$13</f>
        <v>1</v>
      </c>
      <c r="R13" s="82">
        <f>SUM(R11:R12)</f>
        <v>3114</v>
      </c>
      <c r="S13" s="82">
        <f>SUM(S11:S12)</f>
        <v>615214</v>
      </c>
      <c r="T13" s="82">
        <f>SUM(T11:T12)</f>
        <v>511899</v>
      </c>
      <c r="U13" s="56">
        <f>S13/S$13</f>
        <v>1</v>
      </c>
      <c r="V13" s="82">
        <f>SUM(V11:V12)</f>
        <v>1245</v>
      </c>
      <c r="W13" s="82">
        <f>SUM(W11:W12)</f>
        <v>294194</v>
      </c>
      <c r="X13" s="82">
        <f>SUM(X11:X12)</f>
        <v>240868</v>
      </c>
      <c r="Y13" s="56">
        <f>W13/W$13</f>
        <v>1</v>
      </c>
      <c r="Z13" s="110">
        <f>SUM(Z11:Z12)</f>
        <v>4968</v>
      </c>
      <c r="AA13" s="110">
        <f>SUM(AA11:AA12)</f>
        <v>581775.5751999983</v>
      </c>
      <c r="AB13" s="110">
        <f>SUM(AB11:AB12)</f>
        <v>471239.7245245667</v>
      </c>
      <c r="AC13" s="56">
        <f>AA13/AA$13</f>
        <v>1</v>
      </c>
      <c r="AD13" s="119">
        <f>SUM(AD11:AD12)</f>
        <v>24263</v>
      </c>
      <c r="AE13" s="119">
        <f>SUM(AE11:AE12)</f>
        <v>113080</v>
      </c>
      <c r="AF13" s="119">
        <f>SUM(AF11:AF12)</f>
        <v>94385</v>
      </c>
      <c r="AG13" s="56">
        <f>AE13/AE$13</f>
        <v>1</v>
      </c>
      <c r="AH13" s="170">
        <f>SUM(AH11:AH12)</f>
        <v>1220</v>
      </c>
      <c r="AI13" s="170">
        <f>SUM(AI11:AI12)</f>
        <v>211869.03999999998</v>
      </c>
      <c r="AJ13" s="170">
        <f>SUM(AJ11:AJ12)</f>
        <v>160282.5</v>
      </c>
      <c r="AK13" s="188">
        <f>AI13/AI$13</f>
        <v>1</v>
      </c>
      <c r="AL13" s="119">
        <f>SUM(AL11:AL12)</f>
        <v>104530</v>
      </c>
      <c r="AM13" s="119">
        <f>SUM(AM11:AM12)</f>
        <v>138445.0242535208</v>
      </c>
      <c r="AN13" s="119">
        <f>SUM(AN11:AN12)</f>
        <v>137486.38482999871</v>
      </c>
      <c r="AO13" s="56">
        <f>AM13/AM$13</f>
        <v>1</v>
      </c>
      <c r="AP13" s="57">
        <f>SUM(AP11:AP12)</f>
        <v>0</v>
      </c>
      <c r="AQ13" s="57">
        <f>SUM(AQ11:AQ12)</f>
        <v>0</v>
      </c>
      <c r="AR13" s="57">
        <f>SUM(AR11:AR12)</f>
        <v>0</v>
      </c>
      <c r="AS13" s="56" t="e">
        <f>AQ13/AQ$13</f>
        <v>#DIV/0!</v>
      </c>
      <c r="AT13" s="58">
        <f t="shared" si="0"/>
        <v>149669</v>
      </c>
      <c r="AU13" s="58">
        <f t="shared" si="0"/>
        <v>3130776.639453519</v>
      </c>
      <c r="AV13" s="58">
        <f t="shared" si="0"/>
        <v>2532667.203703166</v>
      </c>
      <c r="AW13" s="56">
        <f>AU13/AU$13</f>
        <v>1</v>
      </c>
    </row>
    <row r="14" spans="1:55" s="25" customFormat="1" ht="15.75">
      <c r="A14" s="43" t="s">
        <v>7</v>
      </c>
      <c r="B14" s="83"/>
      <c r="C14" s="83"/>
      <c r="D14" s="83"/>
      <c r="E14" s="52"/>
      <c r="F14" s="50"/>
      <c r="G14" s="50"/>
      <c r="H14" s="50"/>
      <c r="I14" s="52"/>
      <c r="J14" s="162"/>
      <c r="K14" s="162"/>
      <c r="L14" s="162"/>
      <c r="M14" s="52"/>
      <c r="N14" s="149"/>
      <c r="O14" s="149"/>
      <c r="P14" s="149"/>
      <c r="Q14" s="52"/>
      <c r="R14" s="162"/>
      <c r="S14" s="162"/>
      <c r="T14" s="162"/>
      <c r="U14" s="52"/>
      <c r="V14" s="162"/>
      <c r="W14" s="162"/>
      <c r="X14" s="162"/>
      <c r="Y14" s="52"/>
      <c r="Z14" s="149"/>
      <c r="AA14" s="149"/>
      <c r="AB14" s="149"/>
      <c r="AC14" s="52"/>
      <c r="AD14" s="152"/>
      <c r="AE14" s="152"/>
      <c r="AF14" s="152"/>
      <c r="AG14" s="52"/>
      <c r="AH14" s="175"/>
      <c r="AI14" s="175"/>
      <c r="AJ14" s="175"/>
      <c r="AK14" s="189"/>
      <c r="AL14" s="152"/>
      <c r="AM14" s="152"/>
      <c r="AN14" s="152"/>
      <c r="AO14" s="52"/>
      <c r="AP14" s="51"/>
      <c r="AQ14" s="51"/>
      <c r="AR14" s="51"/>
      <c r="AS14" s="52"/>
      <c r="AT14" s="53"/>
      <c r="AU14" s="53"/>
      <c r="AV14" s="53"/>
      <c r="AW14" s="52"/>
      <c r="AX14" s="20"/>
      <c r="AY14" s="20"/>
      <c r="AZ14" s="20"/>
      <c r="BA14" s="20"/>
      <c r="BB14" s="20"/>
      <c r="BC14" s="20"/>
    </row>
    <row r="15" spans="1:49" ht="15.75">
      <c r="A15" s="4" t="s">
        <v>8</v>
      </c>
      <c r="B15" s="84">
        <v>684</v>
      </c>
      <c r="C15" s="74">
        <v>89741</v>
      </c>
      <c r="D15" s="74">
        <v>71361</v>
      </c>
      <c r="E15" s="71">
        <f>C15/C$18</f>
        <v>0.9954741594471375</v>
      </c>
      <c r="F15" s="154">
        <v>2697</v>
      </c>
      <c r="G15" s="153">
        <v>275752</v>
      </c>
      <c r="H15" s="153">
        <v>214686</v>
      </c>
      <c r="I15" s="71">
        <f>G15/G$18</f>
        <v>1</v>
      </c>
      <c r="J15" s="96">
        <v>6021</v>
      </c>
      <c r="K15" s="96">
        <v>699373</v>
      </c>
      <c r="L15" s="96">
        <v>548187.5943486</v>
      </c>
      <c r="M15" s="71">
        <f>K15/K$18</f>
        <v>1</v>
      </c>
      <c r="N15" s="142">
        <v>922</v>
      </c>
      <c r="O15" s="142">
        <v>91745</v>
      </c>
      <c r="P15" s="142">
        <v>62962</v>
      </c>
      <c r="Q15" s="71">
        <f>O15/O$18</f>
        <v>0.8270903763804373</v>
      </c>
      <c r="R15" s="74">
        <v>3110</v>
      </c>
      <c r="S15" s="74">
        <v>613306</v>
      </c>
      <c r="T15" s="74">
        <v>510529</v>
      </c>
      <c r="U15" s="71">
        <f>S15/S$18</f>
        <v>0.9968970197410661</v>
      </c>
      <c r="V15" s="74">
        <v>1245</v>
      </c>
      <c r="W15" s="74">
        <v>294194</v>
      </c>
      <c r="X15" s="74">
        <v>240868</v>
      </c>
      <c r="Y15" s="71">
        <f>W15/W$18</f>
        <v>1</v>
      </c>
      <c r="Z15" s="172">
        <v>4967</v>
      </c>
      <c r="AA15" s="172">
        <v>574278.7695499982</v>
      </c>
      <c r="AB15" s="172">
        <v>463742.91887456644</v>
      </c>
      <c r="AC15" s="71">
        <f>AA15/AA$18</f>
        <v>0.9871139216399334</v>
      </c>
      <c r="AD15" s="120">
        <v>24248</v>
      </c>
      <c r="AE15" s="118">
        <v>101040</v>
      </c>
      <c r="AF15" s="118">
        <v>86047</v>
      </c>
      <c r="AG15" s="71">
        <f>AE15/AE$18</f>
        <v>0.8935267067562788</v>
      </c>
      <c r="AH15" s="172">
        <v>1220</v>
      </c>
      <c r="AI15" s="174">
        <v>211869</v>
      </c>
      <c r="AJ15" s="174">
        <v>160283</v>
      </c>
      <c r="AK15" s="187">
        <f>AI15/AI$18</f>
        <v>1</v>
      </c>
      <c r="AL15" s="118">
        <v>104530</v>
      </c>
      <c r="AM15" s="118">
        <v>138445.0242535208</v>
      </c>
      <c r="AN15" s="118">
        <v>137486.38482999871</v>
      </c>
      <c r="AO15" s="71">
        <f>AM15/AM$18</f>
        <v>1</v>
      </c>
      <c r="AP15" s="72"/>
      <c r="AQ15" s="72"/>
      <c r="AR15" s="72"/>
      <c r="AS15" s="71" t="e">
        <f>AQ15/AQ$18</f>
        <v>#DIV/0!</v>
      </c>
      <c r="AT15" s="29">
        <f aca="true" t="shared" si="1" ref="AT15:AV18">B15+F15+J15+N15+R15+V15+Z15+AD15+AH15+AL15+AP15</f>
        <v>149644</v>
      </c>
      <c r="AU15" s="29">
        <f t="shared" si="1"/>
        <v>3089743.793803519</v>
      </c>
      <c r="AV15" s="29">
        <f t="shared" si="1"/>
        <v>2496152.8980531655</v>
      </c>
      <c r="AW15" s="70">
        <f>AU15/AU$18</f>
        <v>0.9868934140651952</v>
      </c>
    </row>
    <row r="16" spans="1:49" ht="15.75">
      <c r="A16" s="4" t="s">
        <v>9</v>
      </c>
      <c r="B16" s="84">
        <v>1</v>
      </c>
      <c r="C16" s="74">
        <v>408</v>
      </c>
      <c r="D16" s="74">
        <v>400</v>
      </c>
      <c r="E16" s="71">
        <f>C16/C$18</f>
        <v>0.004525840552862483</v>
      </c>
      <c r="F16" s="155">
        <v>0</v>
      </c>
      <c r="G16" s="155">
        <v>0</v>
      </c>
      <c r="H16" s="155">
        <v>0</v>
      </c>
      <c r="I16" s="71">
        <f>G16/G$18</f>
        <v>0</v>
      </c>
      <c r="J16" s="96">
        <v>0</v>
      </c>
      <c r="K16" s="96">
        <v>0</v>
      </c>
      <c r="L16" s="96">
        <v>0</v>
      </c>
      <c r="M16" s="71">
        <f>K16/K$18</f>
        <v>0</v>
      </c>
      <c r="N16" s="134">
        <v>4</v>
      </c>
      <c r="O16" s="134">
        <v>19180</v>
      </c>
      <c r="P16" s="134">
        <v>18910</v>
      </c>
      <c r="Q16" s="71">
        <f>O16/O$18</f>
        <v>0.17290962361956277</v>
      </c>
      <c r="R16" s="74">
        <v>4</v>
      </c>
      <c r="S16" s="74">
        <v>1909</v>
      </c>
      <c r="T16" s="74">
        <v>1370</v>
      </c>
      <c r="U16" s="71">
        <f>S16/S$18</f>
        <v>0.0031029802589338687</v>
      </c>
      <c r="V16" s="74">
        <v>0</v>
      </c>
      <c r="W16" s="74">
        <v>0</v>
      </c>
      <c r="X16" s="74">
        <v>0</v>
      </c>
      <c r="Y16" s="71">
        <f>W16/W$18</f>
        <v>0</v>
      </c>
      <c r="Z16" s="172">
        <v>1</v>
      </c>
      <c r="AA16" s="172">
        <v>7496.80565</v>
      </c>
      <c r="AB16" s="172">
        <v>7496.80565</v>
      </c>
      <c r="AC16" s="71">
        <f>AA16/AA$18</f>
        <v>0.012886078360066607</v>
      </c>
      <c r="AD16" s="120">
        <v>15</v>
      </c>
      <c r="AE16" s="120">
        <v>12040</v>
      </c>
      <c r="AF16" s="120">
        <v>8338</v>
      </c>
      <c r="AG16" s="71">
        <f>AE16/AE$18</f>
        <v>0.10647329324372126</v>
      </c>
      <c r="AH16" s="172">
        <v>0</v>
      </c>
      <c r="AI16" s="172"/>
      <c r="AJ16" s="172">
        <v>0</v>
      </c>
      <c r="AK16" s="187">
        <f>AI16/AI$18</f>
        <v>0</v>
      </c>
      <c r="AL16" s="118">
        <v>0</v>
      </c>
      <c r="AM16" s="118">
        <v>0</v>
      </c>
      <c r="AN16" s="118">
        <v>0</v>
      </c>
      <c r="AO16" s="71">
        <f>AM16/AM$18</f>
        <v>0</v>
      </c>
      <c r="AP16" s="72"/>
      <c r="AQ16" s="72"/>
      <c r="AR16" s="72"/>
      <c r="AS16" s="71" t="e">
        <f>AQ16/AQ$18</f>
        <v>#DIV/0!</v>
      </c>
      <c r="AT16" s="29">
        <f t="shared" si="1"/>
        <v>25</v>
      </c>
      <c r="AU16" s="29">
        <f t="shared" si="1"/>
        <v>41033.80565</v>
      </c>
      <c r="AV16" s="29">
        <f t="shared" si="1"/>
        <v>36514.80565</v>
      </c>
      <c r="AW16" s="70">
        <f>AU16/AU$18</f>
        <v>0.013106585934804986</v>
      </c>
    </row>
    <row r="17" spans="1:49" ht="15.75">
      <c r="A17" s="4" t="s">
        <v>10</v>
      </c>
      <c r="B17" s="84">
        <v>0</v>
      </c>
      <c r="C17" s="74">
        <v>0</v>
      </c>
      <c r="D17" s="74">
        <v>0</v>
      </c>
      <c r="E17" s="71">
        <f>C17/C$18</f>
        <v>0</v>
      </c>
      <c r="F17" s="156">
        <v>0</v>
      </c>
      <c r="G17" s="156">
        <v>0</v>
      </c>
      <c r="H17" s="156">
        <v>0</v>
      </c>
      <c r="I17" s="71">
        <f>G17/G$18</f>
        <v>0</v>
      </c>
      <c r="J17" s="96">
        <v>0</v>
      </c>
      <c r="K17" s="96">
        <v>0</v>
      </c>
      <c r="L17" s="96">
        <v>0</v>
      </c>
      <c r="M17" s="71">
        <f>K17/K$18</f>
        <v>0</v>
      </c>
      <c r="N17" s="143">
        <v>0</v>
      </c>
      <c r="O17" s="143">
        <v>0</v>
      </c>
      <c r="P17" s="143">
        <v>0</v>
      </c>
      <c r="Q17" s="71">
        <f>O17/O$18</f>
        <v>0</v>
      </c>
      <c r="R17" s="74">
        <v>0</v>
      </c>
      <c r="S17" s="74">
        <v>0</v>
      </c>
      <c r="T17" s="74">
        <v>0</v>
      </c>
      <c r="U17" s="71">
        <f>S17/S$18</f>
        <v>0</v>
      </c>
      <c r="V17" s="74">
        <v>0</v>
      </c>
      <c r="W17" s="74">
        <v>0</v>
      </c>
      <c r="X17" s="74">
        <v>0</v>
      </c>
      <c r="Y17" s="71">
        <f>W17/W$18</f>
        <v>0</v>
      </c>
      <c r="Z17" s="172">
        <v>0</v>
      </c>
      <c r="AA17" s="172">
        <v>0</v>
      </c>
      <c r="AB17" s="172">
        <v>0</v>
      </c>
      <c r="AC17" s="71">
        <f>AA17/AA$18</f>
        <v>0</v>
      </c>
      <c r="AD17" s="121">
        <v>0</v>
      </c>
      <c r="AE17" s="121">
        <v>0</v>
      </c>
      <c r="AF17" s="121">
        <v>0</v>
      </c>
      <c r="AG17" s="71">
        <f>AE17/AE$18</f>
        <v>0</v>
      </c>
      <c r="AH17" s="176">
        <v>0</v>
      </c>
      <c r="AI17" s="176">
        <v>0</v>
      </c>
      <c r="AJ17" s="176">
        <v>0</v>
      </c>
      <c r="AK17" s="187">
        <f>AI17/AI$18</f>
        <v>0</v>
      </c>
      <c r="AL17" s="118">
        <v>0</v>
      </c>
      <c r="AM17" s="118">
        <v>0</v>
      </c>
      <c r="AN17" s="118">
        <v>0</v>
      </c>
      <c r="AO17" s="71">
        <f>AM17/AM$18</f>
        <v>0</v>
      </c>
      <c r="AP17" s="72"/>
      <c r="AQ17" s="72"/>
      <c r="AR17" s="72"/>
      <c r="AS17" s="71" t="e">
        <f>AQ17/AQ$18</f>
        <v>#DIV/0!</v>
      </c>
      <c r="AT17" s="29">
        <f t="shared" si="1"/>
        <v>0</v>
      </c>
      <c r="AU17" s="29">
        <f t="shared" si="1"/>
        <v>0</v>
      </c>
      <c r="AV17" s="29">
        <f t="shared" si="1"/>
        <v>0</v>
      </c>
      <c r="AW17" s="70">
        <f>AU17/AU$18</f>
        <v>0</v>
      </c>
    </row>
    <row r="18" spans="1:49" s="25" customFormat="1" ht="15.75">
      <c r="A18" s="3" t="s">
        <v>6</v>
      </c>
      <c r="B18" s="85">
        <f>SUM(B15:B17)</f>
        <v>685</v>
      </c>
      <c r="C18" s="85">
        <f>SUM(C15:C17)</f>
        <v>90149</v>
      </c>
      <c r="D18" s="85">
        <f>SUM(D15:D17)</f>
        <v>71761</v>
      </c>
      <c r="E18" s="56">
        <f>C18/C$18</f>
        <v>1</v>
      </c>
      <c r="F18" s="103">
        <f>SUM(F15:F17)</f>
        <v>2697</v>
      </c>
      <c r="G18" s="103">
        <f>SUM(G15:G17)</f>
        <v>275752</v>
      </c>
      <c r="H18" s="103">
        <f>SUM(H15:H17)</f>
        <v>214686</v>
      </c>
      <c r="I18" s="56">
        <f>G18/G$18</f>
        <v>1</v>
      </c>
      <c r="J18" s="95">
        <f>SUM(J15:J17)</f>
        <v>6021</v>
      </c>
      <c r="K18" s="95">
        <f>SUM(K15:K17)</f>
        <v>699373</v>
      </c>
      <c r="L18" s="95">
        <f>SUM(L15:L17)</f>
        <v>548187.5943486</v>
      </c>
      <c r="M18" s="56">
        <f>K18/K$18</f>
        <v>1</v>
      </c>
      <c r="N18" s="111">
        <f>SUM(N15:N17)</f>
        <v>926</v>
      </c>
      <c r="O18" s="111">
        <f>SUM(O15:O17)</f>
        <v>110925</v>
      </c>
      <c r="P18" s="111">
        <f>SUM(P15:P17)</f>
        <v>81872</v>
      </c>
      <c r="Q18" s="56">
        <f>O18/O$18</f>
        <v>1</v>
      </c>
      <c r="R18" s="85">
        <f>SUM(R15:R17)</f>
        <v>3114</v>
      </c>
      <c r="S18" s="85">
        <f>SUM(S15:S17)</f>
        <v>615215</v>
      </c>
      <c r="T18" s="85">
        <f>SUM(T15:T17)</f>
        <v>511899</v>
      </c>
      <c r="U18" s="56">
        <f>S18/S$18</f>
        <v>1</v>
      </c>
      <c r="V18" s="85">
        <v>1245</v>
      </c>
      <c r="W18" s="85">
        <f>SUM(W15:W17)</f>
        <v>294194</v>
      </c>
      <c r="X18" s="85">
        <f>SUM(X15:X17)</f>
        <v>240868</v>
      </c>
      <c r="Y18" s="56">
        <f>W18/W$18</f>
        <v>1</v>
      </c>
      <c r="Z18" s="111">
        <f>SUM(Z15:Z17)</f>
        <v>4968</v>
      </c>
      <c r="AA18" s="111">
        <f>SUM(AA15:AA17)</f>
        <v>581775.5751999982</v>
      </c>
      <c r="AB18" s="111">
        <f>SUM(AB15:AB17)</f>
        <v>471239.72452456644</v>
      </c>
      <c r="AC18" s="56">
        <f>AA18/AA$18</f>
        <v>1</v>
      </c>
      <c r="AD18" s="122">
        <f>SUM(AD15:AD17)</f>
        <v>24263</v>
      </c>
      <c r="AE18" s="122">
        <f>SUM(AE15:AE17)</f>
        <v>113080</v>
      </c>
      <c r="AF18" s="122">
        <f>SUM(AF15:AF17)</f>
        <v>94385</v>
      </c>
      <c r="AG18" s="56">
        <f>AE18/AE$18</f>
        <v>1</v>
      </c>
      <c r="AH18" s="177">
        <f>SUM(AH15:AH17)</f>
        <v>1220</v>
      </c>
      <c r="AI18" s="177">
        <f>SUM(AI15:AI17)</f>
        <v>211869</v>
      </c>
      <c r="AJ18" s="177">
        <f>SUM(AJ15:AJ17)</f>
        <v>160283</v>
      </c>
      <c r="AK18" s="188">
        <f>AI18/AI$18</f>
        <v>1</v>
      </c>
      <c r="AL18" s="122">
        <f>SUM(AL15:AL17)</f>
        <v>104530</v>
      </c>
      <c r="AM18" s="122">
        <f>SUM(AM15:AM17)</f>
        <v>138445.0242535208</v>
      </c>
      <c r="AN18" s="122">
        <f>SUM(AN15:AN17)</f>
        <v>137486.38482999871</v>
      </c>
      <c r="AO18" s="56">
        <f>AM18/AM$18</f>
        <v>1</v>
      </c>
      <c r="AP18" s="59">
        <f>SUM(AP15:AP17)</f>
        <v>0</v>
      </c>
      <c r="AQ18" s="59">
        <f>SUM(AQ15:AQ17)</f>
        <v>0</v>
      </c>
      <c r="AR18" s="59">
        <f>SUM(AR15:AR17)</f>
        <v>0</v>
      </c>
      <c r="AS18" s="56" t="e">
        <f>AQ18/AQ$18</f>
        <v>#DIV/0!</v>
      </c>
      <c r="AT18" s="58">
        <f t="shared" si="1"/>
        <v>149669</v>
      </c>
      <c r="AU18" s="58">
        <f t="shared" si="1"/>
        <v>3130777.5994535186</v>
      </c>
      <c r="AV18" s="58">
        <f t="shared" si="1"/>
        <v>2532667.703703165</v>
      </c>
      <c r="AW18" s="56">
        <f>AU18/AU$18</f>
        <v>1</v>
      </c>
    </row>
    <row r="19" spans="1:55" s="25" customFormat="1" ht="15.75">
      <c r="A19" s="43" t="s">
        <v>8</v>
      </c>
      <c r="B19" s="83"/>
      <c r="C19" s="83"/>
      <c r="D19" s="83"/>
      <c r="E19" s="52"/>
      <c r="F19" s="50"/>
      <c r="G19" s="50"/>
      <c r="H19" s="50"/>
      <c r="I19" s="52"/>
      <c r="J19" s="162"/>
      <c r="K19" s="162"/>
      <c r="L19" s="162"/>
      <c r="M19" s="52"/>
      <c r="N19" s="149"/>
      <c r="O19" s="149"/>
      <c r="P19" s="149"/>
      <c r="Q19" s="52"/>
      <c r="R19" s="162"/>
      <c r="S19" s="162"/>
      <c r="T19" s="162"/>
      <c r="U19" s="52"/>
      <c r="V19" s="162"/>
      <c r="W19" s="162"/>
      <c r="X19" s="162"/>
      <c r="Y19" s="52"/>
      <c r="Z19" s="149"/>
      <c r="AA19" s="149"/>
      <c r="AB19" s="149"/>
      <c r="AC19" s="52"/>
      <c r="AD19" s="152"/>
      <c r="AE19" s="152"/>
      <c r="AF19" s="152"/>
      <c r="AG19" s="52"/>
      <c r="AH19" s="175"/>
      <c r="AI19" s="175"/>
      <c r="AJ19" s="175"/>
      <c r="AK19" s="189"/>
      <c r="AL19" s="152"/>
      <c r="AM19" s="152"/>
      <c r="AN19" s="152"/>
      <c r="AO19" s="52"/>
      <c r="AP19" s="51"/>
      <c r="AQ19" s="51"/>
      <c r="AR19" s="51"/>
      <c r="AS19" s="52"/>
      <c r="AT19" s="50"/>
      <c r="AU19" s="50"/>
      <c r="AV19" s="50"/>
      <c r="AW19" s="52"/>
      <c r="AX19" s="20"/>
      <c r="AY19" s="20"/>
      <c r="AZ19" s="20"/>
      <c r="BA19" s="20"/>
      <c r="BB19" s="20"/>
      <c r="BC19" s="20"/>
    </row>
    <row r="20" spans="1:55" s="25" customFormat="1" ht="15.75">
      <c r="A20" s="43" t="s">
        <v>11</v>
      </c>
      <c r="B20" s="83"/>
      <c r="C20" s="83"/>
      <c r="D20" s="83"/>
      <c r="E20" s="54"/>
      <c r="F20" s="50"/>
      <c r="G20" s="50"/>
      <c r="H20" s="50"/>
      <c r="I20" s="54"/>
      <c r="J20" s="162"/>
      <c r="K20" s="162"/>
      <c r="L20" s="162"/>
      <c r="M20" s="54"/>
      <c r="N20" s="149"/>
      <c r="O20" s="149"/>
      <c r="P20" s="149"/>
      <c r="Q20" s="54"/>
      <c r="R20" s="162"/>
      <c r="S20" s="162"/>
      <c r="T20" s="162"/>
      <c r="U20" s="54"/>
      <c r="V20" s="162"/>
      <c r="W20" s="162"/>
      <c r="X20" s="162"/>
      <c r="Y20" s="54"/>
      <c r="Z20" s="149"/>
      <c r="AA20" s="149"/>
      <c r="AB20" s="149"/>
      <c r="AC20" s="54"/>
      <c r="AD20" s="152"/>
      <c r="AE20" s="152"/>
      <c r="AF20" s="152"/>
      <c r="AG20" s="54"/>
      <c r="AH20" s="175"/>
      <c r="AI20" s="175"/>
      <c r="AJ20" s="175"/>
      <c r="AK20" s="189"/>
      <c r="AL20" s="152"/>
      <c r="AM20" s="152"/>
      <c r="AN20" s="152"/>
      <c r="AO20" s="54"/>
      <c r="AP20" s="51"/>
      <c r="AQ20" s="51"/>
      <c r="AR20" s="51"/>
      <c r="AS20" s="54"/>
      <c r="AT20" s="50"/>
      <c r="AU20" s="50"/>
      <c r="AV20" s="50"/>
      <c r="AW20" s="54"/>
      <c r="AX20" s="20"/>
      <c r="AY20" s="20"/>
      <c r="AZ20" s="20"/>
      <c r="BA20" s="20"/>
      <c r="BB20" s="20"/>
      <c r="BC20" s="20"/>
    </row>
    <row r="21" spans="1:49" ht="15.75">
      <c r="A21" s="4" t="s">
        <v>12</v>
      </c>
      <c r="B21" s="86">
        <f>SUM(B22:B29)</f>
        <v>84</v>
      </c>
      <c r="C21" s="86">
        <f>SUM(C22:C29)</f>
        <v>16991</v>
      </c>
      <c r="D21" s="86">
        <f>SUM(D22:D29)</f>
        <v>12215</v>
      </c>
      <c r="E21" s="71">
        <f>C21/C$52</f>
        <v>0.18933374934533825</v>
      </c>
      <c r="F21" s="104">
        <f>SUM(F22:F29)</f>
        <v>285</v>
      </c>
      <c r="G21" s="104">
        <f>SUM(G22:G29)</f>
        <v>46957</v>
      </c>
      <c r="H21" s="104">
        <f>SUM(H22:H29)</f>
        <v>34808</v>
      </c>
      <c r="I21" s="71">
        <f>G21/G$52</f>
        <v>0.17028706954074677</v>
      </c>
      <c r="J21" s="86">
        <f>SUM(J22:J29)</f>
        <v>748</v>
      </c>
      <c r="K21" s="86">
        <v>205299</v>
      </c>
      <c r="L21" s="86">
        <f>SUM(L22:L29)</f>
        <v>158053.41981016993</v>
      </c>
      <c r="M21" s="71">
        <f>K21/K$52</f>
        <v>0.3151788606528057</v>
      </c>
      <c r="N21" s="112">
        <f>SUM(N22:N29)</f>
        <v>153</v>
      </c>
      <c r="O21" s="112">
        <f>SUM(O22:O29)</f>
        <v>12009</v>
      </c>
      <c r="P21" s="112">
        <f>SUM(P22:P29)</f>
        <v>7043</v>
      </c>
      <c r="Q21" s="71">
        <f>O21/O$52</f>
        <v>0.1308954166439588</v>
      </c>
      <c r="R21" s="86">
        <f>SUM(R22:R29)</f>
        <v>308</v>
      </c>
      <c r="S21" s="86">
        <f>SUM(S22:S29)</f>
        <v>89063</v>
      </c>
      <c r="T21" s="86">
        <f>SUM(T22:T29)</f>
        <v>66286</v>
      </c>
      <c r="U21" s="71">
        <f>S21/S$52</f>
        <v>0.14521788471007946</v>
      </c>
      <c r="V21" s="86">
        <f>SUM(V22:V29)</f>
        <v>175</v>
      </c>
      <c r="W21" s="86">
        <f>SUM(W22:W29)</f>
        <v>65672.256</v>
      </c>
      <c r="X21" s="86">
        <f>SUM(X22:X29)</f>
        <v>53448.846399999995</v>
      </c>
      <c r="Y21" s="71">
        <f>W21/W$52</f>
        <v>0.22322735505722685</v>
      </c>
      <c r="Z21" s="112">
        <f>SUM(Z22:Z29)</f>
        <v>430</v>
      </c>
      <c r="AA21" s="112">
        <f>SUM(AA22:AA29)</f>
        <v>90613.62149000002</v>
      </c>
      <c r="AB21" s="112">
        <f>SUM(AB22:AB29)</f>
        <v>65731.60328</v>
      </c>
      <c r="AC21" s="71">
        <f>AA21/AA$52</f>
        <v>0.1577868211304488</v>
      </c>
      <c r="AD21" s="123">
        <f>SUM(AD22:AD29)</f>
        <v>107</v>
      </c>
      <c r="AE21" s="123">
        <f>SUM(AE22:AE29)</f>
        <v>12030</v>
      </c>
      <c r="AF21" s="123">
        <f>SUM(AF22:AF29)</f>
        <v>8183</v>
      </c>
      <c r="AG21" s="71">
        <f>AE21/AE$52</f>
        <v>0.11906175771971496</v>
      </c>
      <c r="AH21" s="172">
        <f>SUM(AH22:AH29)</f>
        <v>156</v>
      </c>
      <c r="AI21" s="172">
        <f>SUM(AI22:AI29)</f>
        <v>37354.43</v>
      </c>
      <c r="AJ21" s="172">
        <f>SUM(AJ22:AJ29)</f>
        <v>29490.01</v>
      </c>
      <c r="AK21" s="187">
        <f>AI21/AI$52</f>
        <v>0.17630904561095637</v>
      </c>
      <c r="AL21" s="123">
        <f>SUM(AL22:AL29)</f>
        <v>4</v>
      </c>
      <c r="AM21" s="123">
        <f>SUM(AM22:AM29)</f>
        <v>219.749344512</v>
      </c>
      <c r="AN21" s="123">
        <f>SUM(AN22:AN29)</f>
        <v>124.36217</v>
      </c>
      <c r="AO21" s="71">
        <f>AM21/AM$52</f>
        <v>0.0015872679115545214</v>
      </c>
      <c r="AP21" s="73">
        <f>SUM(AP22:AP29)</f>
        <v>0</v>
      </c>
      <c r="AQ21" s="73">
        <f>SUM(AQ22:AQ29)</f>
        <v>0</v>
      </c>
      <c r="AR21" s="73">
        <f>SUM(AR22:AR29)</f>
        <v>0</v>
      </c>
      <c r="AS21" s="71" t="e">
        <f>AQ21/AQ$52</f>
        <v>#DIV/0!</v>
      </c>
      <c r="AT21" s="29">
        <f aca="true" t="shared" si="2" ref="AT21:AT53">B21+F21+J21+N21+R21+V21+Z21+AD21+AH21+AL21+AP21</f>
        <v>2450</v>
      </c>
      <c r="AU21" s="29">
        <f aca="true" t="shared" si="3" ref="AU21:AU52">C21+G21+K21+O21+S21+W21+AA21+AE21+AI21+AM21+AQ21</f>
        <v>576209.056834512</v>
      </c>
      <c r="AV21" s="29">
        <f aca="true" t="shared" si="4" ref="AV21:AV53">D21+H21+L21+P21+T21+X21+AB21+AF21+AJ21+AN21+AR21</f>
        <v>435383.2416601699</v>
      </c>
      <c r="AW21" s="70">
        <f>AU21/AU$52</f>
        <v>0.1894337574733773</v>
      </c>
    </row>
    <row r="22" spans="1:49" ht="15.75">
      <c r="A22" s="4" t="s">
        <v>13</v>
      </c>
      <c r="B22" s="84">
        <v>31</v>
      </c>
      <c r="C22" s="74">
        <v>9669</v>
      </c>
      <c r="D22" s="74">
        <v>6881</v>
      </c>
      <c r="E22" s="71">
        <f aca="true" t="shared" si="5" ref="E22:E52">C22/C$52</f>
        <v>0.1077433948808237</v>
      </c>
      <c r="F22" s="154">
        <v>117</v>
      </c>
      <c r="G22" s="154">
        <v>6937</v>
      </c>
      <c r="H22" s="154">
        <v>5045</v>
      </c>
      <c r="I22" s="71">
        <f aca="true" t="shared" si="6" ref="I22:I52">G22/G$52</f>
        <v>0.025156662508340828</v>
      </c>
      <c r="J22" s="96">
        <v>51</v>
      </c>
      <c r="K22" s="96">
        <v>19030</v>
      </c>
      <c r="L22" s="96">
        <v>13944.518</v>
      </c>
      <c r="M22" s="71">
        <f aca="true" t="shared" si="7" ref="M22:M52">K22/K$52</f>
        <v>0.02921521156081078</v>
      </c>
      <c r="N22" s="134">
        <v>2</v>
      </c>
      <c r="O22" s="134">
        <v>950</v>
      </c>
      <c r="P22" s="134">
        <v>428</v>
      </c>
      <c r="Q22" s="71">
        <f aca="true" t="shared" si="8" ref="Q22:Q52">O22/O$52</f>
        <v>0.010354787726851599</v>
      </c>
      <c r="R22" s="74">
        <v>90</v>
      </c>
      <c r="S22" s="74">
        <v>30423</v>
      </c>
      <c r="T22" s="74">
        <v>20301</v>
      </c>
      <c r="U22" s="71">
        <f aca="true" t="shared" si="9" ref="U22:U52">S22/S$52</f>
        <v>0.04960492804570638</v>
      </c>
      <c r="V22" s="74"/>
      <c r="W22" s="74"/>
      <c r="X22" s="74"/>
      <c r="Y22" s="71">
        <f aca="true" t="shared" si="10" ref="Y22:Y52">W22/W$52</f>
        <v>0</v>
      </c>
      <c r="Z22" s="108">
        <v>43</v>
      </c>
      <c r="AA22" s="108">
        <v>18501.501580000004</v>
      </c>
      <c r="AB22" s="108">
        <v>13523.63491</v>
      </c>
      <c r="AC22" s="71">
        <f aca="true" t="shared" si="11" ref="AC22:AC52">AA22/AA$52</f>
        <v>0.03221693463350149</v>
      </c>
      <c r="AD22" s="120">
        <v>6</v>
      </c>
      <c r="AE22" s="120">
        <v>2307</v>
      </c>
      <c r="AF22" s="120">
        <v>1662</v>
      </c>
      <c r="AG22" s="71">
        <f aca="true" t="shared" si="12" ref="AG22:AG52">AE22/AE$52</f>
        <v>0.02283254156769596</v>
      </c>
      <c r="AH22" s="172">
        <v>10</v>
      </c>
      <c r="AI22" s="172">
        <v>1754.26</v>
      </c>
      <c r="AJ22" s="172">
        <v>1453.26</v>
      </c>
      <c r="AK22" s="187">
        <f aca="true" t="shared" si="13" ref="AK22:AK52">AI22/AI$52</f>
        <v>0.008279925737147543</v>
      </c>
      <c r="AL22" s="118">
        <v>2</v>
      </c>
      <c r="AM22" s="118">
        <v>32.64936</v>
      </c>
      <c r="AN22" s="118">
        <v>25.51221</v>
      </c>
      <c r="AO22" s="71">
        <f aca="true" t="shared" si="14" ref="AO22:AO52">AM22/AM$52</f>
        <v>0.00023582906049561292</v>
      </c>
      <c r="AP22" s="75"/>
      <c r="AQ22" s="75"/>
      <c r="AR22" s="75"/>
      <c r="AS22" s="71" t="e">
        <f aca="true" t="shared" si="15" ref="AS22:AS52">AQ22/AQ$52</f>
        <v>#DIV/0!</v>
      </c>
      <c r="AT22" s="29">
        <f t="shared" si="2"/>
        <v>352</v>
      </c>
      <c r="AU22" s="29">
        <f t="shared" si="3"/>
        <v>89604.41094</v>
      </c>
      <c r="AV22" s="29">
        <f t="shared" si="4"/>
        <v>63263.92512</v>
      </c>
      <c r="AW22" s="70">
        <f aca="true" t="shared" si="16" ref="AW22:AW52">AU22/AU$52</f>
        <v>0.02945823230166231</v>
      </c>
    </row>
    <row r="23" spans="1:49" ht="15.75">
      <c r="A23" s="4" t="s">
        <v>14</v>
      </c>
      <c r="B23" s="84">
        <v>23</v>
      </c>
      <c r="C23" s="74">
        <v>2712</v>
      </c>
      <c r="D23" s="74">
        <v>1896</v>
      </c>
      <c r="E23" s="71">
        <f t="shared" si="5"/>
        <v>0.030220300642961412</v>
      </c>
      <c r="F23" s="154">
        <v>1</v>
      </c>
      <c r="G23" s="154">
        <v>168</v>
      </c>
      <c r="H23" s="154">
        <v>143</v>
      </c>
      <c r="I23" s="71">
        <f t="shared" si="6"/>
        <v>0.0006092430879921088</v>
      </c>
      <c r="J23" s="96">
        <v>8</v>
      </c>
      <c r="K23" s="96">
        <v>3066</v>
      </c>
      <c r="L23" s="96">
        <v>695.7317484</v>
      </c>
      <c r="M23" s="71">
        <f t="shared" si="7"/>
        <v>0.004706980485835305</v>
      </c>
      <c r="N23" s="134"/>
      <c r="O23" s="134"/>
      <c r="P23" s="134"/>
      <c r="Q23" s="71">
        <f t="shared" si="8"/>
        <v>0</v>
      </c>
      <c r="R23" s="74">
        <v>52</v>
      </c>
      <c r="S23" s="74">
        <v>16357</v>
      </c>
      <c r="T23" s="74">
        <v>13176</v>
      </c>
      <c r="U23" s="71">
        <f t="shared" si="9"/>
        <v>0.026670210302850453</v>
      </c>
      <c r="V23" s="74"/>
      <c r="W23" s="74"/>
      <c r="X23" s="74"/>
      <c r="Y23" s="71">
        <f t="shared" si="10"/>
        <v>0</v>
      </c>
      <c r="Z23" s="108">
        <v>78</v>
      </c>
      <c r="AA23" s="108">
        <v>4315.14093</v>
      </c>
      <c r="AB23" s="108">
        <v>3335.3967099999995</v>
      </c>
      <c r="AC23" s="71">
        <f t="shared" si="11"/>
        <v>0.007514017858228175</v>
      </c>
      <c r="AD23" s="120">
        <v>22</v>
      </c>
      <c r="AE23" s="120">
        <v>1926</v>
      </c>
      <c r="AF23" s="120">
        <v>1322</v>
      </c>
      <c r="AG23" s="71">
        <f t="shared" si="12"/>
        <v>0.019061757719714963</v>
      </c>
      <c r="AH23" s="172">
        <v>28</v>
      </c>
      <c r="AI23" s="172">
        <v>4736.450000000001</v>
      </c>
      <c r="AJ23" s="172">
        <v>3997.85</v>
      </c>
      <c r="AK23" s="187">
        <f t="shared" si="13"/>
        <v>0.022355554055677317</v>
      </c>
      <c r="AL23" s="118">
        <v>0</v>
      </c>
      <c r="AM23" s="118">
        <v>0</v>
      </c>
      <c r="AN23" s="118">
        <v>0</v>
      </c>
      <c r="AO23" s="71">
        <f t="shared" si="14"/>
        <v>0</v>
      </c>
      <c r="AP23" s="75"/>
      <c r="AQ23" s="75"/>
      <c r="AR23" s="75"/>
      <c r="AS23" s="71" t="e">
        <f t="shared" si="15"/>
        <v>#DIV/0!</v>
      </c>
      <c r="AT23" s="29">
        <f t="shared" si="2"/>
        <v>212</v>
      </c>
      <c r="AU23" s="29">
        <f t="shared" si="3"/>
        <v>33280.590930000006</v>
      </c>
      <c r="AV23" s="29">
        <f t="shared" si="4"/>
        <v>24565.978458399997</v>
      </c>
      <c r="AW23" s="70">
        <f t="shared" si="16"/>
        <v>0.010941284792430731</v>
      </c>
    </row>
    <row r="24" spans="1:49" ht="15.75">
      <c r="A24" s="4" t="s">
        <v>15</v>
      </c>
      <c r="B24" s="84">
        <v>0</v>
      </c>
      <c r="C24" s="74">
        <v>0</v>
      </c>
      <c r="D24" s="74">
        <v>0</v>
      </c>
      <c r="E24" s="71">
        <f t="shared" si="5"/>
        <v>0</v>
      </c>
      <c r="F24" s="154">
        <v>61</v>
      </c>
      <c r="G24" s="154">
        <v>13791</v>
      </c>
      <c r="H24" s="154">
        <v>9941</v>
      </c>
      <c r="I24" s="71">
        <f t="shared" si="6"/>
        <v>0.050012329919637936</v>
      </c>
      <c r="J24" s="96">
        <v>225</v>
      </c>
      <c r="K24" s="96">
        <v>70168</v>
      </c>
      <c r="L24" s="96">
        <v>55851.09567993996</v>
      </c>
      <c r="M24" s="71">
        <f t="shared" si="7"/>
        <v>0.10772322463473309</v>
      </c>
      <c r="N24" s="134">
        <v>61</v>
      </c>
      <c r="O24" s="134">
        <v>4122</v>
      </c>
      <c r="P24" s="134">
        <v>2269</v>
      </c>
      <c r="Q24" s="71">
        <f t="shared" si="8"/>
        <v>0.04492887895798136</v>
      </c>
      <c r="R24" s="74">
        <v>43</v>
      </c>
      <c r="S24" s="74">
        <v>11422</v>
      </c>
      <c r="T24" s="74">
        <v>9079</v>
      </c>
      <c r="U24" s="71">
        <f t="shared" si="9"/>
        <v>0.0186236560542372</v>
      </c>
      <c r="V24" s="74">
        <v>36</v>
      </c>
      <c r="W24" s="74">
        <v>9757.612799999999</v>
      </c>
      <c r="X24" s="74">
        <v>7827</v>
      </c>
      <c r="Y24" s="71">
        <f t="shared" si="10"/>
        <v>0.03316721900061636</v>
      </c>
      <c r="Z24" s="108">
        <v>6</v>
      </c>
      <c r="AA24" s="108">
        <v>1876.91268</v>
      </c>
      <c r="AB24" s="108">
        <v>1514.1475699999999</v>
      </c>
      <c r="AC24" s="71">
        <f t="shared" si="11"/>
        <v>0.003268295433367203</v>
      </c>
      <c r="AD24" s="120">
        <v>11</v>
      </c>
      <c r="AE24" s="120">
        <v>1106</v>
      </c>
      <c r="AF24" s="120">
        <v>743</v>
      </c>
      <c r="AG24" s="71">
        <f t="shared" si="12"/>
        <v>0.01094615993665875</v>
      </c>
      <c r="AH24" s="172">
        <v>0</v>
      </c>
      <c r="AI24" s="172">
        <v>0</v>
      </c>
      <c r="AJ24" s="172">
        <v>0</v>
      </c>
      <c r="AK24" s="187">
        <f t="shared" si="13"/>
        <v>0</v>
      </c>
      <c r="AL24" s="118">
        <v>1</v>
      </c>
      <c r="AM24" s="118">
        <v>134.099984512</v>
      </c>
      <c r="AN24" s="118">
        <v>67.04998</v>
      </c>
      <c r="AO24" s="71">
        <f t="shared" si="14"/>
        <v>0.0009686154142053994</v>
      </c>
      <c r="AP24" s="75"/>
      <c r="AQ24" s="75"/>
      <c r="AR24" s="75"/>
      <c r="AS24" s="71" t="e">
        <f t="shared" si="15"/>
        <v>#DIV/0!</v>
      </c>
      <c r="AT24" s="29">
        <f t="shared" si="2"/>
        <v>444</v>
      </c>
      <c r="AU24" s="29">
        <f t="shared" si="3"/>
        <v>112377.62546451199</v>
      </c>
      <c r="AV24" s="29">
        <f t="shared" si="4"/>
        <v>87291.29322993995</v>
      </c>
      <c r="AW24" s="70">
        <f t="shared" si="16"/>
        <v>0.03694512537624407</v>
      </c>
    </row>
    <row r="25" spans="1:49" ht="15.75">
      <c r="A25" s="4" t="s">
        <v>16</v>
      </c>
      <c r="B25" s="84">
        <v>0</v>
      </c>
      <c r="C25" s="74">
        <v>0</v>
      </c>
      <c r="D25" s="74">
        <v>0</v>
      </c>
      <c r="E25" s="71">
        <f t="shared" si="5"/>
        <v>0</v>
      </c>
      <c r="F25" s="154">
        <v>24</v>
      </c>
      <c r="G25" s="154">
        <v>3798</v>
      </c>
      <c r="H25" s="154">
        <v>3034</v>
      </c>
      <c r="I25" s="71">
        <f t="shared" si="6"/>
        <v>0.01377324552496446</v>
      </c>
      <c r="J25" s="96">
        <v>86</v>
      </c>
      <c r="K25" s="96">
        <v>21638</v>
      </c>
      <c r="L25" s="96">
        <v>16571.767705070004</v>
      </c>
      <c r="M25" s="71">
        <f t="shared" si="7"/>
        <v>0.03321906188927082</v>
      </c>
      <c r="N25" s="134">
        <v>4</v>
      </c>
      <c r="O25" s="134">
        <v>654</v>
      </c>
      <c r="P25" s="134">
        <v>450</v>
      </c>
      <c r="Q25" s="71">
        <f t="shared" si="8"/>
        <v>0.007128453866695732</v>
      </c>
      <c r="R25" s="74">
        <v>13</v>
      </c>
      <c r="S25" s="74">
        <v>2212</v>
      </c>
      <c r="T25" s="74">
        <v>1631</v>
      </c>
      <c r="U25" s="71">
        <f t="shared" si="9"/>
        <v>0.0036066824717188484</v>
      </c>
      <c r="V25" s="74">
        <v>8</v>
      </c>
      <c r="W25" s="74">
        <v>1640.08</v>
      </c>
      <c r="X25" s="74">
        <v>1571.024</v>
      </c>
      <c r="Y25" s="71">
        <f t="shared" si="10"/>
        <v>0.00557481564943127</v>
      </c>
      <c r="Z25" s="108">
        <v>82</v>
      </c>
      <c r="AA25" s="108">
        <v>10914.536380000001</v>
      </c>
      <c r="AB25" s="108">
        <v>8299.617410000003</v>
      </c>
      <c r="AC25" s="71">
        <f t="shared" si="11"/>
        <v>0.019005641438830392</v>
      </c>
      <c r="AD25" s="120">
        <v>8</v>
      </c>
      <c r="AE25" s="120">
        <v>866</v>
      </c>
      <c r="AF25" s="120">
        <v>426</v>
      </c>
      <c r="AG25" s="71">
        <f t="shared" si="12"/>
        <v>0.008570863024544734</v>
      </c>
      <c r="AH25" s="172">
        <v>21</v>
      </c>
      <c r="AI25" s="172">
        <v>4142.98</v>
      </c>
      <c r="AJ25" s="172">
        <v>3167.18</v>
      </c>
      <c r="AK25" s="187">
        <f t="shared" si="13"/>
        <v>0.01955443704495772</v>
      </c>
      <c r="AL25" s="118">
        <v>1</v>
      </c>
      <c r="AM25" s="118">
        <v>53</v>
      </c>
      <c r="AN25" s="118">
        <v>31.79998</v>
      </c>
      <c r="AO25" s="71">
        <f t="shared" si="14"/>
        <v>0.00038282343685350906</v>
      </c>
      <c r="AP25" s="75"/>
      <c r="AQ25" s="75"/>
      <c r="AR25" s="75"/>
      <c r="AS25" s="71" t="e">
        <f t="shared" si="15"/>
        <v>#DIV/0!</v>
      </c>
      <c r="AT25" s="29">
        <f t="shared" si="2"/>
        <v>247</v>
      </c>
      <c r="AU25" s="29">
        <f t="shared" si="3"/>
        <v>45918.59638</v>
      </c>
      <c r="AV25" s="29">
        <f t="shared" si="4"/>
        <v>35182.38909507001</v>
      </c>
      <c r="AW25" s="70">
        <f t="shared" si="16"/>
        <v>0.015096139408070863</v>
      </c>
    </row>
    <row r="26" spans="1:49" ht="15.75">
      <c r="A26" s="4" t="s">
        <v>17</v>
      </c>
      <c r="B26" s="84">
        <v>0</v>
      </c>
      <c r="C26" s="74">
        <v>0</v>
      </c>
      <c r="D26" s="74">
        <v>0</v>
      </c>
      <c r="E26" s="71">
        <f t="shared" si="5"/>
        <v>0</v>
      </c>
      <c r="F26" s="154">
        <v>12</v>
      </c>
      <c r="G26" s="154">
        <v>3725</v>
      </c>
      <c r="H26" s="154">
        <v>3034</v>
      </c>
      <c r="I26" s="71">
        <f t="shared" si="6"/>
        <v>0.01350851489744408</v>
      </c>
      <c r="J26" s="96">
        <v>43</v>
      </c>
      <c r="K26" s="96">
        <v>18899</v>
      </c>
      <c r="L26" s="96">
        <v>14719.11494208</v>
      </c>
      <c r="M26" s="71">
        <f t="shared" si="7"/>
        <v>0.02901409791317724</v>
      </c>
      <c r="N26" s="134">
        <v>3</v>
      </c>
      <c r="O26" s="134">
        <v>1567</v>
      </c>
      <c r="P26" s="134">
        <v>1164</v>
      </c>
      <c r="Q26" s="71">
        <f t="shared" si="8"/>
        <v>0.01707994986102785</v>
      </c>
      <c r="R26" s="74">
        <v>0</v>
      </c>
      <c r="S26" s="74">
        <v>0</v>
      </c>
      <c r="T26" s="74">
        <v>0</v>
      </c>
      <c r="U26" s="71">
        <f t="shared" si="9"/>
        <v>0</v>
      </c>
      <c r="V26" s="74">
        <v>3</v>
      </c>
      <c r="W26" s="74">
        <v>1798.9088</v>
      </c>
      <c r="X26" s="74">
        <v>1287.8944</v>
      </c>
      <c r="Y26" s="71">
        <f t="shared" si="10"/>
        <v>0.006114692533376194</v>
      </c>
      <c r="Z26" s="108">
        <v>11</v>
      </c>
      <c r="AA26" s="108">
        <v>4857.9677</v>
      </c>
      <c r="AB26" s="108">
        <v>3642.56115</v>
      </c>
      <c r="AC26" s="71">
        <f t="shared" si="11"/>
        <v>0.008459250032535011</v>
      </c>
      <c r="AD26" s="120">
        <v>3</v>
      </c>
      <c r="AE26" s="120">
        <v>464</v>
      </c>
      <c r="AF26" s="120">
        <v>298</v>
      </c>
      <c r="AG26" s="71">
        <f t="shared" si="12"/>
        <v>0.004592240696753761</v>
      </c>
      <c r="AH26" s="172">
        <v>0</v>
      </c>
      <c r="AI26" s="172">
        <v>0</v>
      </c>
      <c r="AJ26" s="172">
        <v>0</v>
      </c>
      <c r="AK26" s="187">
        <f t="shared" si="13"/>
        <v>0</v>
      </c>
      <c r="AL26" s="118">
        <v>0</v>
      </c>
      <c r="AM26" s="118">
        <v>0</v>
      </c>
      <c r="AN26" s="118">
        <v>0</v>
      </c>
      <c r="AO26" s="71">
        <f t="shared" si="14"/>
        <v>0</v>
      </c>
      <c r="AP26" s="75"/>
      <c r="AQ26" s="75"/>
      <c r="AR26" s="75"/>
      <c r="AS26" s="71" t="e">
        <f t="shared" si="15"/>
        <v>#DIV/0!</v>
      </c>
      <c r="AT26" s="29">
        <f t="shared" si="2"/>
        <v>75</v>
      </c>
      <c r="AU26" s="29">
        <f t="shared" si="3"/>
        <v>31311.876500000002</v>
      </c>
      <c r="AV26" s="29">
        <f t="shared" si="4"/>
        <v>24145.57049208</v>
      </c>
      <c r="AW26" s="70">
        <f t="shared" si="16"/>
        <v>0.010294052737600208</v>
      </c>
    </row>
    <row r="27" spans="1:49" ht="15.75">
      <c r="A27" s="4" t="s">
        <v>18</v>
      </c>
      <c r="B27" s="84">
        <v>18</v>
      </c>
      <c r="C27" s="74">
        <v>2147</v>
      </c>
      <c r="D27" s="74">
        <v>1589</v>
      </c>
      <c r="E27" s="71">
        <f t="shared" si="5"/>
        <v>0.023924404675677784</v>
      </c>
      <c r="F27" s="154">
        <v>63</v>
      </c>
      <c r="G27" s="154">
        <v>17287</v>
      </c>
      <c r="H27" s="154">
        <v>12641</v>
      </c>
      <c r="I27" s="71">
        <f t="shared" si="6"/>
        <v>0.06269038846499754</v>
      </c>
      <c r="J27" s="96">
        <v>213</v>
      </c>
      <c r="K27" s="96">
        <v>70655</v>
      </c>
      <c r="L27" s="96">
        <v>54917.03542007999</v>
      </c>
      <c r="M27" s="71">
        <f t="shared" si="7"/>
        <v>0.1084708761339509</v>
      </c>
      <c r="N27" s="134">
        <v>10</v>
      </c>
      <c r="O27" s="134">
        <v>1343</v>
      </c>
      <c r="P27" s="134">
        <v>848</v>
      </c>
      <c r="Q27" s="71">
        <f t="shared" si="8"/>
        <v>0.014638399912801787</v>
      </c>
      <c r="R27" s="74">
        <v>100</v>
      </c>
      <c r="S27" s="74">
        <v>26341</v>
      </c>
      <c r="T27" s="74">
        <v>20475</v>
      </c>
      <c r="U27" s="71">
        <f t="shared" si="9"/>
        <v>0.04294919664898109</v>
      </c>
      <c r="V27" s="74">
        <v>49</v>
      </c>
      <c r="W27" s="74">
        <v>33657.8944</v>
      </c>
      <c r="X27" s="74">
        <v>27429.0432</v>
      </c>
      <c r="Y27" s="71">
        <f t="shared" si="10"/>
        <v>0.11440695358032847</v>
      </c>
      <c r="Z27" s="108">
        <v>104</v>
      </c>
      <c r="AA27" s="108">
        <v>24518.623649999998</v>
      </c>
      <c r="AB27" s="108">
        <v>16632.6371</v>
      </c>
      <c r="AC27" s="71">
        <f t="shared" si="11"/>
        <v>0.042694637082287754</v>
      </c>
      <c r="AD27" s="120">
        <v>13</v>
      </c>
      <c r="AE27" s="120">
        <v>1004</v>
      </c>
      <c r="AF27" s="120">
        <v>617</v>
      </c>
      <c r="AG27" s="71">
        <f t="shared" si="12"/>
        <v>0.009936658749010292</v>
      </c>
      <c r="AH27" s="172">
        <v>65</v>
      </c>
      <c r="AI27" s="172">
        <v>17261.239999999998</v>
      </c>
      <c r="AJ27" s="172">
        <v>13757.17</v>
      </c>
      <c r="AK27" s="187">
        <f t="shared" si="13"/>
        <v>0.08147126727570637</v>
      </c>
      <c r="AL27" s="118">
        <v>0</v>
      </c>
      <c r="AM27" s="118">
        <v>0</v>
      </c>
      <c r="AN27" s="118">
        <v>0</v>
      </c>
      <c r="AO27" s="71">
        <f t="shared" si="14"/>
        <v>0</v>
      </c>
      <c r="AP27" s="75"/>
      <c r="AQ27" s="75"/>
      <c r="AR27" s="75"/>
      <c r="AS27" s="71" t="e">
        <f t="shared" si="15"/>
        <v>#DIV/0!</v>
      </c>
      <c r="AT27" s="29">
        <f t="shared" si="2"/>
        <v>635</v>
      </c>
      <c r="AU27" s="29">
        <f t="shared" si="3"/>
        <v>194214.75804999997</v>
      </c>
      <c r="AV27" s="29">
        <f t="shared" si="4"/>
        <v>148905.88572008</v>
      </c>
      <c r="AW27" s="70">
        <f t="shared" si="16"/>
        <v>0.06384979711410665</v>
      </c>
    </row>
    <row r="28" spans="1:49" ht="15.75">
      <c r="A28" s="4" t="s">
        <v>19</v>
      </c>
      <c r="B28" s="84">
        <v>0</v>
      </c>
      <c r="C28" s="74">
        <v>0</v>
      </c>
      <c r="D28" s="74">
        <v>0</v>
      </c>
      <c r="E28" s="71">
        <f t="shared" si="5"/>
        <v>0</v>
      </c>
      <c r="F28" s="154">
        <v>5</v>
      </c>
      <c r="G28" s="154">
        <v>854</v>
      </c>
      <c r="H28" s="154">
        <v>676</v>
      </c>
      <c r="I28" s="71">
        <f t="shared" si="6"/>
        <v>0.00309698569729322</v>
      </c>
      <c r="J28" s="96">
        <v>6</v>
      </c>
      <c r="K28" s="96">
        <v>923</v>
      </c>
      <c r="L28" s="96">
        <v>719.7739300000001</v>
      </c>
      <c r="M28" s="71">
        <f t="shared" si="7"/>
        <v>0.001417006845540113</v>
      </c>
      <c r="N28" s="134">
        <v>10</v>
      </c>
      <c r="O28" s="134">
        <v>874</v>
      </c>
      <c r="P28" s="134">
        <v>423</v>
      </c>
      <c r="Q28" s="71">
        <f t="shared" si="8"/>
        <v>0.009526404708703471</v>
      </c>
      <c r="R28" s="74">
        <v>10</v>
      </c>
      <c r="S28" s="74">
        <v>2308</v>
      </c>
      <c r="T28" s="74">
        <v>1624</v>
      </c>
      <c r="U28" s="71">
        <f t="shared" si="9"/>
        <v>0.003763211186585489</v>
      </c>
      <c r="V28" s="74"/>
      <c r="W28" s="74"/>
      <c r="X28" s="74"/>
      <c r="Y28" s="71">
        <f t="shared" si="10"/>
        <v>0</v>
      </c>
      <c r="Z28" s="108">
        <v>9</v>
      </c>
      <c r="AA28" s="108">
        <v>1889.51979</v>
      </c>
      <c r="AB28" s="108">
        <v>1334.0566299999998</v>
      </c>
      <c r="AC28" s="71">
        <f t="shared" si="11"/>
        <v>0.0032902483779447622</v>
      </c>
      <c r="AD28" s="120">
        <v>13</v>
      </c>
      <c r="AE28" s="120">
        <v>805</v>
      </c>
      <c r="AF28" s="120">
        <v>501</v>
      </c>
      <c r="AG28" s="71">
        <f t="shared" si="12"/>
        <v>0.00796714172604909</v>
      </c>
      <c r="AH28" s="172">
        <v>13</v>
      </c>
      <c r="AI28" s="172">
        <v>2190.92</v>
      </c>
      <c r="AJ28" s="172">
        <v>1822.26</v>
      </c>
      <c r="AK28" s="187">
        <f t="shared" si="13"/>
        <v>0.010340915768490017</v>
      </c>
      <c r="AL28" s="118">
        <v>0</v>
      </c>
      <c r="AM28" s="118">
        <v>0</v>
      </c>
      <c r="AN28" s="118">
        <v>0</v>
      </c>
      <c r="AO28" s="71">
        <f t="shared" si="14"/>
        <v>0</v>
      </c>
      <c r="AP28" s="75"/>
      <c r="AQ28" s="75"/>
      <c r="AR28" s="75"/>
      <c r="AS28" s="71" t="e">
        <f t="shared" si="15"/>
        <v>#DIV/0!</v>
      </c>
      <c r="AT28" s="29">
        <f t="shared" si="2"/>
        <v>66</v>
      </c>
      <c r="AU28" s="29">
        <f t="shared" si="3"/>
        <v>9844.43979</v>
      </c>
      <c r="AV28" s="29">
        <f t="shared" si="4"/>
        <v>7100.090560000001</v>
      </c>
      <c r="AW28" s="70">
        <f t="shared" si="16"/>
        <v>0.0032364455183767067</v>
      </c>
    </row>
    <row r="29" spans="1:49" ht="15.75">
      <c r="A29" s="4" t="s">
        <v>20</v>
      </c>
      <c r="B29" s="84">
        <v>12</v>
      </c>
      <c r="C29" s="74">
        <v>2463</v>
      </c>
      <c r="D29" s="74">
        <v>1849</v>
      </c>
      <c r="E29" s="71">
        <f t="shared" si="5"/>
        <v>0.027445649145875353</v>
      </c>
      <c r="F29" s="154">
        <v>2</v>
      </c>
      <c r="G29" s="154">
        <v>397</v>
      </c>
      <c r="H29" s="154">
        <v>294</v>
      </c>
      <c r="I29" s="71">
        <f t="shared" si="6"/>
        <v>0.0014396994400765906</v>
      </c>
      <c r="J29" s="96">
        <v>116</v>
      </c>
      <c r="K29" s="96">
        <v>920</v>
      </c>
      <c r="L29" s="96">
        <v>634.3823846</v>
      </c>
      <c r="M29" s="71">
        <f t="shared" si="7"/>
        <v>0.0014124011894874366</v>
      </c>
      <c r="N29" s="134">
        <v>63</v>
      </c>
      <c r="O29" s="134">
        <v>2499</v>
      </c>
      <c r="P29" s="134">
        <v>1461</v>
      </c>
      <c r="Q29" s="71">
        <f t="shared" si="8"/>
        <v>0.027238541609896996</v>
      </c>
      <c r="R29" s="74">
        <v>0</v>
      </c>
      <c r="S29" s="74">
        <v>0</v>
      </c>
      <c r="T29" s="74">
        <v>0</v>
      </c>
      <c r="U29" s="71">
        <f t="shared" si="9"/>
        <v>0</v>
      </c>
      <c r="V29" s="74">
        <v>79</v>
      </c>
      <c r="W29" s="74">
        <v>18817.76</v>
      </c>
      <c r="X29" s="74">
        <v>15333.8848</v>
      </c>
      <c r="Y29" s="71">
        <f t="shared" si="10"/>
        <v>0.06396367429347458</v>
      </c>
      <c r="Z29" s="108">
        <v>97</v>
      </c>
      <c r="AA29" s="108">
        <v>23739.41878</v>
      </c>
      <c r="AB29" s="108">
        <v>17449.551799999997</v>
      </c>
      <c r="AC29" s="71">
        <f t="shared" si="11"/>
        <v>0.04133779627375399</v>
      </c>
      <c r="AD29" s="120">
        <v>31</v>
      </c>
      <c r="AE29" s="120">
        <v>3552</v>
      </c>
      <c r="AF29" s="120">
        <v>2614</v>
      </c>
      <c r="AG29" s="71">
        <f t="shared" si="12"/>
        <v>0.03515439429928741</v>
      </c>
      <c r="AH29" s="172">
        <v>19</v>
      </c>
      <c r="AI29" s="172">
        <v>7268.58</v>
      </c>
      <c r="AJ29" s="172">
        <v>5292.29</v>
      </c>
      <c r="AK29" s="187">
        <f t="shared" si="13"/>
        <v>0.0343069457289774</v>
      </c>
      <c r="AL29" s="118">
        <v>0</v>
      </c>
      <c r="AM29" s="118">
        <v>0</v>
      </c>
      <c r="AN29" s="118">
        <v>0</v>
      </c>
      <c r="AO29" s="71">
        <f t="shared" si="14"/>
        <v>0</v>
      </c>
      <c r="AP29" s="75"/>
      <c r="AQ29" s="75"/>
      <c r="AR29" s="75"/>
      <c r="AS29" s="71" t="e">
        <f t="shared" si="15"/>
        <v>#DIV/0!</v>
      </c>
      <c r="AT29" s="29">
        <f t="shared" si="2"/>
        <v>419</v>
      </c>
      <c r="AU29" s="29">
        <f t="shared" si="3"/>
        <v>59656.758780000004</v>
      </c>
      <c r="AV29" s="29">
        <f t="shared" si="4"/>
        <v>44928.1089846</v>
      </c>
      <c r="AW29" s="70">
        <f t="shared" si="16"/>
        <v>0.019612680224885732</v>
      </c>
    </row>
    <row r="30" spans="1:55" s="25" customFormat="1" ht="15.75">
      <c r="A30" s="4" t="s">
        <v>21</v>
      </c>
      <c r="B30" s="88">
        <v>0</v>
      </c>
      <c r="C30" s="88">
        <v>0</v>
      </c>
      <c r="D30" s="88">
        <v>0</v>
      </c>
      <c r="E30" s="32">
        <f t="shared" si="5"/>
        <v>0</v>
      </c>
      <c r="F30" s="157">
        <v>32</v>
      </c>
      <c r="G30" s="157">
        <v>932</v>
      </c>
      <c r="H30" s="157">
        <v>728</v>
      </c>
      <c r="I30" s="32">
        <f t="shared" si="6"/>
        <v>0.0033798485595752706</v>
      </c>
      <c r="J30" s="96">
        <v>1405</v>
      </c>
      <c r="K30" s="96">
        <v>8258</v>
      </c>
      <c r="L30" s="96">
        <v>6506.853501229994</v>
      </c>
      <c r="M30" s="32">
        <f t="shared" si="7"/>
        <v>0.012677835894333968</v>
      </c>
      <c r="N30" s="135">
        <v>1</v>
      </c>
      <c r="O30" s="135">
        <v>6</v>
      </c>
      <c r="P30" s="135">
        <v>5</v>
      </c>
      <c r="Q30" s="32">
        <f t="shared" si="8"/>
        <v>6.539865932748379E-05</v>
      </c>
      <c r="R30" s="146">
        <v>25</v>
      </c>
      <c r="S30" s="146">
        <v>6227</v>
      </c>
      <c r="T30" s="146">
        <v>4586</v>
      </c>
      <c r="U30" s="32">
        <f t="shared" si="9"/>
        <v>0.010153169869526794</v>
      </c>
      <c r="V30" s="64"/>
      <c r="W30" s="64"/>
      <c r="X30" s="64"/>
      <c r="Y30" s="32">
        <f t="shared" si="10"/>
        <v>0</v>
      </c>
      <c r="Z30" s="113">
        <v>4</v>
      </c>
      <c r="AA30" s="113">
        <v>810.7535600000001</v>
      </c>
      <c r="AB30" s="113">
        <v>541.1414199999999</v>
      </c>
      <c r="AC30" s="32">
        <f t="shared" si="11"/>
        <v>0.00141177700271821</v>
      </c>
      <c r="AD30" s="124">
        <v>80</v>
      </c>
      <c r="AE30" s="124">
        <v>731</v>
      </c>
      <c r="AF30" s="124">
        <v>538</v>
      </c>
      <c r="AG30" s="32">
        <f t="shared" si="12"/>
        <v>0.007234758511480602</v>
      </c>
      <c r="AH30" s="178">
        <v>14</v>
      </c>
      <c r="AI30" s="178">
        <v>2739.89</v>
      </c>
      <c r="AJ30" s="178">
        <v>2405.7200000000003</v>
      </c>
      <c r="AK30" s="190">
        <f t="shared" si="13"/>
        <v>0.012931997382345366</v>
      </c>
      <c r="AL30" s="124">
        <v>333</v>
      </c>
      <c r="AM30" s="124">
        <v>469.4830400000001</v>
      </c>
      <c r="AN30" s="124">
        <v>414.71469</v>
      </c>
      <c r="AO30" s="32">
        <f t="shared" si="14"/>
        <v>0.0033911153003251602</v>
      </c>
      <c r="AP30" s="65"/>
      <c r="AQ30" s="66"/>
      <c r="AR30" s="66"/>
      <c r="AS30" s="32" t="e">
        <f t="shared" si="15"/>
        <v>#DIV/0!</v>
      </c>
      <c r="AT30" s="29">
        <f t="shared" si="2"/>
        <v>1894</v>
      </c>
      <c r="AU30" s="29">
        <f t="shared" si="3"/>
        <v>20174.1266</v>
      </c>
      <c r="AV30" s="29">
        <f t="shared" si="4"/>
        <v>15725.429611229996</v>
      </c>
      <c r="AW30" s="70">
        <f t="shared" si="16"/>
        <v>0.0066324202305608594</v>
      </c>
      <c r="AX30" s="20"/>
      <c r="AY30" s="20"/>
      <c r="AZ30" s="20"/>
      <c r="BA30" s="20"/>
      <c r="BB30" s="20"/>
      <c r="BC30" s="20"/>
    </row>
    <row r="31" spans="1:49" ht="15.75">
      <c r="A31" s="4" t="s">
        <v>22</v>
      </c>
      <c r="B31" s="88">
        <f>SUM(B32:B38)</f>
        <v>183</v>
      </c>
      <c r="C31" s="88">
        <f>SUM(C32:C38)</f>
        <v>39884</v>
      </c>
      <c r="D31" s="88">
        <f>SUM(D32:D38)</f>
        <v>33573</v>
      </c>
      <c r="E31" s="32">
        <f>C31/C$52</f>
        <v>0.4444345393967083</v>
      </c>
      <c r="F31" s="105">
        <f>SUM(F32:F38)</f>
        <v>731</v>
      </c>
      <c r="G31" s="105">
        <f>SUM(G32:G38)</f>
        <v>123417</v>
      </c>
      <c r="H31" s="105">
        <f>SUM(H32:H38)</f>
        <v>98084</v>
      </c>
      <c r="I31" s="32">
        <f t="shared" si="6"/>
        <v>0.447565203516203</v>
      </c>
      <c r="J31" s="86">
        <f>SUM(J32:J38)</f>
        <v>1360</v>
      </c>
      <c r="K31" s="86">
        <v>225161</v>
      </c>
      <c r="L31" s="86">
        <f>SUM(L32:L38)</f>
        <v>228622.2613282101</v>
      </c>
      <c r="M31" s="32">
        <f t="shared" si="7"/>
        <v>0.34567137415889204</v>
      </c>
      <c r="N31" s="113">
        <f>SUM(N32:N38)</f>
        <v>364</v>
      </c>
      <c r="O31" s="113">
        <f>SUM(O32:O38)</f>
        <v>47688</v>
      </c>
      <c r="P31" s="113">
        <f>SUM(P32:P38)</f>
        <v>33235</v>
      </c>
      <c r="Q31" s="32">
        <f t="shared" si="8"/>
        <v>0.5197885443348411</v>
      </c>
      <c r="R31" s="88">
        <f>SUM(R32:R38)</f>
        <v>358</v>
      </c>
      <c r="S31" s="88">
        <f>SUM(S32:S38)</f>
        <v>284849</v>
      </c>
      <c r="T31" s="88">
        <f>SUM(T32:T38)</f>
        <v>243737</v>
      </c>
      <c r="U31" s="32">
        <f t="shared" si="9"/>
        <v>0.4644484156359142</v>
      </c>
      <c r="V31" s="88">
        <f>SUM(V32:V38)</f>
        <v>797</v>
      </c>
      <c r="W31" s="88">
        <f>SUM(W32:W38)</f>
        <v>177878.0944</v>
      </c>
      <c r="X31" s="88">
        <f>SUM(X32:X38)</f>
        <v>152144.5808</v>
      </c>
      <c r="Y31" s="32">
        <f t="shared" si="10"/>
        <v>0.6046275696015638</v>
      </c>
      <c r="Z31" s="113">
        <f>SUM(Z32:Z38)</f>
        <v>1284</v>
      </c>
      <c r="AA31" s="113">
        <f>SUM(AA32:AA38)</f>
        <v>244492.1757899996</v>
      </c>
      <c r="AB31" s="113">
        <f>SUM(AB32:AB38)</f>
        <v>196953.49994999994</v>
      </c>
      <c r="AC31" s="32">
        <f t="shared" si="11"/>
        <v>0.425737792782383</v>
      </c>
      <c r="AD31" s="125">
        <f>SUM(AD32:AD38)</f>
        <v>83</v>
      </c>
      <c r="AE31" s="125">
        <f>SUM(AE32:AE38)</f>
        <v>10715</v>
      </c>
      <c r="AF31" s="125">
        <f>SUM(AF32:AF38)</f>
        <v>7493</v>
      </c>
      <c r="AG31" s="32">
        <f t="shared" si="12"/>
        <v>0.1060471100554236</v>
      </c>
      <c r="AH31" s="173">
        <f>SUM(AH32:AH38)</f>
        <v>614</v>
      </c>
      <c r="AI31" s="173">
        <f>SUM(AI32:AI38)</f>
        <v>107762.44</v>
      </c>
      <c r="AJ31" s="173">
        <f>SUM(AJ32:AJ38)</f>
        <v>81555.52</v>
      </c>
      <c r="AK31" s="190">
        <f t="shared" si="13"/>
        <v>0.508627569718182</v>
      </c>
      <c r="AL31" s="124">
        <f>SUM(AL32:AL38)</f>
        <v>14</v>
      </c>
      <c r="AM31" s="124">
        <f>SUM(AM32:AM38)</f>
        <v>677.3390852</v>
      </c>
      <c r="AN31" s="124">
        <f>SUM(AN32:AN38)</f>
        <v>423.84169</v>
      </c>
      <c r="AO31" s="32">
        <f t="shared" si="14"/>
        <v>0.004892476915310863</v>
      </c>
      <c r="AP31" s="66">
        <f>SUM(AP32:AP38)</f>
        <v>0</v>
      </c>
      <c r="AQ31" s="66">
        <f>SUM(AQ32:AQ38)</f>
        <v>0</v>
      </c>
      <c r="AR31" s="66">
        <f>SUM(AR32:AR38)</f>
        <v>0</v>
      </c>
      <c r="AS31" s="32" t="e">
        <f t="shared" si="15"/>
        <v>#DIV/0!</v>
      </c>
      <c r="AT31" s="29">
        <f t="shared" si="2"/>
        <v>5788</v>
      </c>
      <c r="AU31" s="29">
        <f t="shared" si="3"/>
        <v>1262524.0492751996</v>
      </c>
      <c r="AV31" s="29">
        <f t="shared" si="4"/>
        <v>1075821.70376821</v>
      </c>
      <c r="AW31" s="32">
        <f t="shared" si="16"/>
        <v>0.41506580245126695</v>
      </c>
    </row>
    <row r="32" spans="1:49" ht="15.75">
      <c r="A32" s="4" t="s">
        <v>23</v>
      </c>
      <c r="B32" s="87">
        <v>87</v>
      </c>
      <c r="C32" s="64">
        <v>23207</v>
      </c>
      <c r="D32" s="64">
        <v>19425</v>
      </c>
      <c r="E32" s="32">
        <f t="shared" si="5"/>
        <v>0.2585997481641613</v>
      </c>
      <c r="F32" s="158">
        <v>387</v>
      </c>
      <c r="G32" s="158">
        <v>85487</v>
      </c>
      <c r="H32" s="158">
        <v>68409</v>
      </c>
      <c r="I32" s="32">
        <f t="shared" si="6"/>
        <v>0.3100140706141751</v>
      </c>
      <c r="J32" s="96">
        <v>751</v>
      </c>
      <c r="K32" s="96">
        <v>182224</v>
      </c>
      <c r="L32" s="96">
        <v>152360.0107698101</v>
      </c>
      <c r="M32" s="32">
        <f t="shared" si="7"/>
        <v>0.27975368951430285</v>
      </c>
      <c r="N32" s="135">
        <v>188</v>
      </c>
      <c r="O32" s="135">
        <v>30193</v>
      </c>
      <c r="P32" s="135">
        <v>20981</v>
      </c>
      <c r="Q32" s="32">
        <f t="shared" si="8"/>
        <v>0.329096953512453</v>
      </c>
      <c r="R32" s="146">
        <v>159</v>
      </c>
      <c r="S32" s="146">
        <v>175509</v>
      </c>
      <c r="T32" s="146">
        <v>150046</v>
      </c>
      <c r="U32" s="32">
        <f t="shared" si="9"/>
        <v>0.28616873143259647</v>
      </c>
      <c r="V32" s="64">
        <v>467</v>
      </c>
      <c r="W32" s="64">
        <v>128281.8784</v>
      </c>
      <c r="X32" s="64">
        <v>109460.6656</v>
      </c>
      <c r="Y32" s="32">
        <f t="shared" si="10"/>
        <v>0.4360444754175158</v>
      </c>
      <c r="Z32" s="113">
        <v>0</v>
      </c>
      <c r="AA32" s="113">
        <v>0</v>
      </c>
      <c r="AB32" s="113">
        <v>0</v>
      </c>
      <c r="AC32" s="32">
        <f t="shared" si="11"/>
        <v>0</v>
      </c>
      <c r="AD32" s="124">
        <v>19</v>
      </c>
      <c r="AE32" s="124">
        <v>2989</v>
      </c>
      <c r="AF32" s="124">
        <v>2032</v>
      </c>
      <c r="AG32" s="32">
        <f t="shared" si="12"/>
        <v>0.02958234362628662</v>
      </c>
      <c r="AH32" s="178">
        <v>0</v>
      </c>
      <c r="AI32" s="178">
        <v>0</v>
      </c>
      <c r="AJ32" s="178">
        <v>0</v>
      </c>
      <c r="AK32" s="190">
        <f t="shared" si="13"/>
        <v>0</v>
      </c>
      <c r="AL32" s="141">
        <v>3</v>
      </c>
      <c r="AM32" s="141">
        <v>399.387309568</v>
      </c>
      <c r="AN32" s="141">
        <v>231.07704999999999</v>
      </c>
      <c r="AO32" s="32">
        <f t="shared" si="14"/>
        <v>0.0028848079714056244</v>
      </c>
      <c r="AP32" s="67"/>
      <c r="AQ32" s="67"/>
      <c r="AR32" s="67"/>
      <c r="AS32" s="32" t="e">
        <f t="shared" si="15"/>
        <v>#DIV/0!</v>
      </c>
      <c r="AT32" s="29">
        <f t="shared" si="2"/>
        <v>2061</v>
      </c>
      <c r="AU32" s="29">
        <f t="shared" si="3"/>
        <v>628290.265709568</v>
      </c>
      <c r="AV32" s="29">
        <f t="shared" si="4"/>
        <v>522944.7534198101</v>
      </c>
      <c r="AW32" s="32">
        <f t="shared" si="16"/>
        <v>0.20655590953595965</v>
      </c>
    </row>
    <row r="33" spans="1:49" ht="15.75">
      <c r="A33" s="5" t="s">
        <v>24</v>
      </c>
      <c r="B33" s="87">
        <v>24</v>
      </c>
      <c r="C33" s="64">
        <v>8565</v>
      </c>
      <c r="D33" s="64">
        <v>7293</v>
      </c>
      <c r="E33" s="32">
        <f t="shared" si="5"/>
        <v>0.09544132559253853</v>
      </c>
      <c r="F33" s="159">
        <v>38</v>
      </c>
      <c r="G33" s="159">
        <v>5817</v>
      </c>
      <c r="H33" s="159">
        <v>4764</v>
      </c>
      <c r="I33" s="32">
        <f t="shared" si="6"/>
        <v>0.02109504192172677</v>
      </c>
      <c r="J33" s="97">
        <v>0</v>
      </c>
      <c r="K33" s="97">
        <v>0</v>
      </c>
      <c r="L33" s="97">
        <v>0</v>
      </c>
      <c r="M33" s="32">
        <f t="shared" si="7"/>
        <v>0</v>
      </c>
      <c r="N33" s="135">
        <v>24</v>
      </c>
      <c r="O33" s="135">
        <v>2915</v>
      </c>
      <c r="P33" s="135">
        <v>1988</v>
      </c>
      <c r="Q33" s="32">
        <f t="shared" si="8"/>
        <v>0.03177284865660254</v>
      </c>
      <c r="R33" s="147">
        <v>24</v>
      </c>
      <c r="S33" s="147">
        <v>14626</v>
      </c>
      <c r="T33" s="147">
        <v>12746</v>
      </c>
      <c r="U33" s="32">
        <f t="shared" si="9"/>
        <v>0.023847801912911335</v>
      </c>
      <c r="V33" s="64"/>
      <c r="W33" s="64"/>
      <c r="X33" s="64"/>
      <c r="Y33" s="32">
        <f t="shared" si="10"/>
        <v>0</v>
      </c>
      <c r="Z33" s="113">
        <v>0</v>
      </c>
      <c r="AA33" s="113">
        <v>0</v>
      </c>
      <c r="AB33" s="113">
        <v>0</v>
      </c>
      <c r="AC33" s="32">
        <f t="shared" si="11"/>
        <v>0</v>
      </c>
      <c r="AD33" s="126">
        <v>6</v>
      </c>
      <c r="AE33" s="126">
        <v>481</v>
      </c>
      <c r="AF33" s="126">
        <v>367</v>
      </c>
      <c r="AG33" s="32">
        <f t="shared" si="12"/>
        <v>0.00476049089469517</v>
      </c>
      <c r="AH33" s="179">
        <v>279</v>
      </c>
      <c r="AI33" s="179">
        <v>68427.85</v>
      </c>
      <c r="AJ33" s="179">
        <v>52282.26</v>
      </c>
      <c r="AK33" s="190">
        <f t="shared" si="13"/>
        <v>0.3229723737374572</v>
      </c>
      <c r="AL33" s="141">
        <v>2</v>
      </c>
      <c r="AM33" s="141">
        <v>161.648256</v>
      </c>
      <c r="AN33" s="141">
        <v>116.11828</v>
      </c>
      <c r="AO33" s="32">
        <f t="shared" si="14"/>
        <v>0.001167598885345205</v>
      </c>
      <c r="AP33" s="67"/>
      <c r="AQ33" s="67"/>
      <c r="AR33" s="67"/>
      <c r="AS33" s="32" t="e">
        <f t="shared" si="15"/>
        <v>#DIV/0!</v>
      </c>
      <c r="AT33" s="29">
        <f t="shared" si="2"/>
        <v>397</v>
      </c>
      <c r="AU33" s="29">
        <f t="shared" si="3"/>
        <v>100993.498256</v>
      </c>
      <c r="AV33" s="29">
        <f t="shared" si="4"/>
        <v>79556.37828</v>
      </c>
      <c r="AW33" s="32">
        <f t="shared" si="16"/>
        <v>0.03320249417827126</v>
      </c>
    </row>
    <row r="34" spans="1:49" ht="15.75">
      <c r="A34" s="4" t="s">
        <v>25</v>
      </c>
      <c r="B34" s="87">
        <v>68</v>
      </c>
      <c r="C34" s="64">
        <v>7769</v>
      </c>
      <c r="D34" s="64">
        <v>6586</v>
      </c>
      <c r="E34" s="32">
        <f t="shared" si="5"/>
        <v>0.08657135534482567</v>
      </c>
      <c r="F34" s="158">
        <v>207</v>
      </c>
      <c r="G34" s="158">
        <v>19235</v>
      </c>
      <c r="H34" s="158">
        <v>14961</v>
      </c>
      <c r="I34" s="32">
        <f t="shared" si="6"/>
        <v>0.06975470712814413</v>
      </c>
      <c r="J34" s="96">
        <v>554</v>
      </c>
      <c r="K34" s="96">
        <v>84188</v>
      </c>
      <c r="L34" s="96">
        <v>71224.69955657999</v>
      </c>
      <c r="M34" s="32">
        <f t="shared" si="7"/>
        <v>0.12924699058757425</v>
      </c>
      <c r="N34" s="135">
        <v>133</v>
      </c>
      <c r="O34" s="135">
        <v>12759</v>
      </c>
      <c r="P34" s="135">
        <v>8979</v>
      </c>
      <c r="Q34" s="32">
        <f t="shared" si="8"/>
        <v>0.13907024905989426</v>
      </c>
      <c r="R34" s="146">
        <v>132</v>
      </c>
      <c r="S34" s="146">
        <v>66944</v>
      </c>
      <c r="T34" s="146">
        <v>57474</v>
      </c>
      <c r="U34" s="32">
        <f t="shared" si="9"/>
        <v>0.10915269050033752</v>
      </c>
      <c r="V34" s="64">
        <v>327</v>
      </c>
      <c r="W34" s="64">
        <v>48667.216</v>
      </c>
      <c r="X34" s="64">
        <v>42068.915199999996</v>
      </c>
      <c r="Y34" s="32">
        <f t="shared" si="10"/>
        <v>0.16542531911312372</v>
      </c>
      <c r="Z34" s="113">
        <v>545</v>
      </c>
      <c r="AA34" s="113">
        <v>66173.51775999997</v>
      </c>
      <c r="AB34" s="113">
        <v>52272.133369999996</v>
      </c>
      <c r="AC34" s="32">
        <f t="shared" si="11"/>
        <v>0.11522891193044282</v>
      </c>
      <c r="AD34" s="124">
        <v>22</v>
      </c>
      <c r="AE34" s="124">
        <v>2118</v>
      </c>
      <c r="AF34" s="124">
        <v>1467</v>
      </c>
      <c r="AG34" s="32">
        <f t="shared" si="12"/>
        <v>0.020961995249406177</v>
      </c>
      <c r="AH34" s="178">
        <v>330</v>
      </c>
      <c r="AI34" s="178">
        <v>38256.41</v>
      </c>
      <c r="AJ34" s="178">
        <v>28513.55</v>
      </c>
      <c r="AK34" s="190">
        <f t="shared" si="13"/>
        <v>0.18056629790901502</v>
      </c>
      <c r="AL34" s="141">
        <v>7</v>
      </c>
      <c r="AM34" s="141">
        <v>55.625519632</v>
      </c>
      <c r="AN34" s="141">
        <v>36.15616</v>
      </c>
      <c r="AO34" s="32">
        <f t="shared" si="14"/>
        <v>0.0004017877849487656</v>
      </c>
      <c r="AP34" s="67"/>
      <c r="AQ34" s="67"/>
      <c r="AR34" s="67"/>
      <c r="AS34" s="32" t="e">
        <f t="shared" si="15"/>
        <v>#DIV/0!</v>
      </c>
      <c r="AT34" s="29">
        <f t="shared" si="2"/>
        <v>2325</v>
      </c>
      <c r="AU34" s="29">
        <f t="shared" si="3"/>
        <v>346165.769279632</v>
      </c>
      <c r="AV34" s="29">
        <f t="shared" si="4"/>
        <v>283582.45428658</v>
      </c>
      <c r="AW34" s="32">
        <f t="shared" si="16"/>
        <v>0.11380501851802072</v>
      </c>
    </row>
    <row r="35" spans="1:49" ht="15.75">
      <c r="A35" s="4" t="s">
        <v>26</v>
      </c>
      <c r="B35" s="87">
        <v>4</v>
      </c>
      <c r="C35" s="64">
        <v>343</v>
      </c>
      <c r="D35" s="64">
        <v>269</v>
      </c>
      <c r="E35" s="32">
        <f t="shared" si="5"/>
        <v>0.0038221102951828036</v>
      </c>
      <c r="F35" s="158">
        <v>61</v>
      </c>
      <c r="G35" s="158">
        <v>4738</v>
      </c>
      <c r="H35" s="158">
        <v>3817</v>
      </c>
      <c r="I35" s="32">
        <f t="shared" si="6"/>
        <v>0.017182105660158403</v>
      </c>
      <c r="J35" s="96">
        <v>34</v>
      </c>
      <c r="K35" s="96">
        <v>2997</v>
      </c>
      <c r="L35" s="96">
        <v>2399.95759999</v>
      </c>
      <c r="M35" s="32">
        <f t="shared" si="7"/>
        <v>0.0046010503966237475</v>
      </c>
      <c r="N35" s="135">
        <v>11</v>
      </c>
      <c r="O35" s="135">
        <v>623</v>
      </c>
      <c r="P35" s="135">
        <v>443</v>
      </c>
      <c r="Q35" s="32">
        <f t="shared" si="8"/>
        <v>0.006790560793503733</v>
      </c>
      <c r="R35" s="146">
        <v>0</v>
      </c>
      <c r="S35" s="146">
        <v>0</v>
      </c>
      <c r="T35" s="146">
        <v>0</v>
      </c>
      <c r="U35" s="32">
        <f t="shared" si="9"/>
        <v>0</v>
      </c>
      <c r="V35" s="64"/>
      <c r="W35" s="64"/>
      <c r="X35" s="64"/>
      <c r="Y35" s="32">
        <f t="shared" si="10"/>
        <v>0</v>
      </c>
      <c r="Z35" s="113">
        <v>0</v>
      </c>
      <c r="AA35" s="113">
        <v>0</v>
      </c>
      <c r="AB35" s="113">
        <v>0</v>
      </c>
      <c r="AC35" s="32">
        <f t="shared" si="11"/>
        <v>0</v>
      </c>
      <c r="AD35" s="124">
        <v>23</v>
      </c>
      <c r="AE35" s="124">
        <v>1135</v>
      </c>
      <c r="AF35" s="124">
        <v>861</v>
      </c>
      <c r="AG35" s="32">
        <f t="shared" si="12"/>
        <v>0.01123317498020586</v>
      </c>
      <c r="AH35" s="178">
        <v>4</v>
      </c>
      <c r="AI35" s="178">
        <v>1020.18</v>
      </c>
      <c r="AJ35" s="178">
        <v>716.71</v>
      </c>
      <c r="AK35" s="190">
        <f t="shared" si="13"/>
        <v>0.004815144071302533</v>
      </c>
      <c r="AL35" s="141">
        <v>2</v>
      </c>
      <c r="AM35" s="141">
        <v>60.678</v>
      </c>
      <c r="AN35" s="141">
        <v>40.4902</v>
      </c>
      <c r="AO35" s="32">
        <f t="shared" si="14"/>
        <v>0.0004382822736112683</v>
      </c>
      <c r="AP35" s="67"/>
      <c r="AQ35" s="67"/>
      <c r="AR35" s="67"/>
      <c r="AS35" s="32" t="e">
        <f t="shared" si="15"/>
        <v>#DIV/0!</v>
      </c>
      <c r="AT35" s="29">
        <f t="shared" si="2"/>
        <v>139</v>
      </c>
      <c r="AU35" s="29">
        <f t="shared" si="3"/>
        <v>10916.858</v>
      </c>
      <c r="AV35" s="29">
        <f t="shared" si="4"/>
        <v>8547.15779999</v>
      </c>
      <c r="AW35" s="32">
        <f t="shared" si="16"/>
        <v>0.003589012366630046</v>
      </c>
    </row>
    <row r="36" spans="1:49" ht="15.75">
      <c r="A36" s="4" t="s">
        <v>27</v>
      </c>
      <c r="B36" s="87">
        <v>0</v>
      </c>
      <c r="C36" s="64">
        <v>0</v>
      </c>
      <c r="D36" s="64">
        <v>0</v>
      </c>
      <c r="E36" s="32">
        <f t="shared" si="5"/>
        <v>0</v>
      </c>
      <c r="F36" s="158">
        <v>15</v>
      </c>
      <c r="G36" s="158">
        <v>3636</v>
      </c>
      <c r="H36" s="158">
        <v>2693</v>
      </c>
      <c r="I36" s="32">
        <f t="shared" si="6"/>
        <v>0.013185761118686357</v>
      </c>
      <c r="J36" s="96">
        <v>7</v>
      </c>
      <c r="K36" s="96">
        <v>3197</v>
      </c>
      <c r="L36" s="96">
        <v>2239.04706001</v>
      </c>
      <c r="M36" s="32">
        <f t="shared" si="7"/>
        <v>0.004908094133468842</v>
      </c>
      <c r="N36" s="135">
        <v>1</v>
      </c>
      <c r="O36" s="135">
        <v>127</v>
      </c>
      <c r="P36" s="135">
        <v>89</v>
      </c>
      <c r="Q36" s="32">
        <f t="shared" si="8"/>
        <v>0.0013842716224317401</v>
      </c>
      <c r="R36" s="146">
        <v>17</v>
      </c>
      <c r="S36" s="146">
        <v>21604</v>
      </c>
      <c r="T36" s="146">
        <v>18728</v>
      </c>
      <c r="U36" s="32">
        <f t="shared" si="9"/>
        <v>0.03522548287478029</v>
      </c>
      <c r="V36" s="64"/>
      <c r="W36" s="64"/>
      <c r="X36" s="64"/>
      <c r="Y36" s="32">
        <f t="shared" si="10"/>
        <v>0</v>
      </c>
      <c r="Z36" s="113">
        <v>14</v>
      </c>
      <c r="AA36" s="113">
        <v>3913.3548699999997</v>
      </c>
      <c r="AB36" s="113">
        <v>2723.06506</v>
      </c>
      <c r="AC36" s="32">
        <f t="shared" si="11"/>
        <v>0.00681438192999277</v>
      </c>
      <c r="AD36" s="124">
        <v>1</v>
      </c>
      <c r="AE36" s="124">
        <v>133</v>
      </c>
      <c r="AF36" s="124">
        <v>68</v>
      </c>
      <c r="AG36" s="32">
        <f t="shared" si="12"/>
        <v>0.0013163103721298495</v>
      </c>
      <c r="AH36" s="178">
        <v>0</v>
      </c>
      <c r="AI36" s="178">
        <v>0</v>
      </c>
      <c r="AJ36" s="178">
        <v>0</v>
      </c>
      <c r="AK36" s="190">
        <f t="shared" si="13"/>
        <v>0</v>
      </c>
      <c r="AL36" s="141">
        <v>0</v>
      </c>
      <c r="AM36" s="141">
        <v>0</v>
      </c>
      <c r="AN36" s="141">
        <v>0</v>
      </c>
      <c r="AO36" s="32">
        <f t="shared" si="14"/>
        <v>0</v>
      </c>
      <c r="AP36" s="67"/>
      <c r="AQ36" s="67"/>
      <c r="AR36" s="67"/>
      <c r="AS36" s="32" t="e">
        <f t="shared" si="15"/>
        <v>#DIV/0!</v>
      </c>
      <c r="AT36" s="29">
        <f t="shared" si="2"/>
        <v>55</v>
      </c>
      <c r="AU36" s="29">
        <f t="shared" si="3"/>
        <v>32610.35487</v>
      </c>
      <c r="AV36" s="29">
        <f t="shared" si="4"/>
        <v>26540.112120010002</v>
      </c>
      <c r="AW36" s="32">
        <f t="shared" si="16"/>
        <v>0.010720938836854372</v>
      </c>
    </row>
    <row r="37" spans="1:49" ht="15.75">
      <c r="A37" s="4" t="s">
        <v>28</v>
      </c>
      <c r="B37" s="87">
        <v>0</v>
      </c>
      <c r="C37" s="64">
        <v>0</v>
      </c>
      <c r="D37" s="64">
        <v>0</v>
      </c>
      <c r="E37" s="32">
        <f t="shared" si="5"/>
        <v>0</v>
      </c>
      <c r="F37" s="158">
        <v>5</v>
      </c>
      <c r="G37" s="158">
        <v>1061</v>
      </c>
      <c r="H37" s="158">
        <v>883</v>
      </c>
      <c r="I37" s="32">
        <f t="shared" si="6"/>
        <v>0.003847660216426354</v>
      </c>
      <c r="J37" s="96">
        <v>0</v>
      </c>
      <c r="K37" s="96">
        <v>0</v>
      </c>
      <c r="L37" s="96">
        <v>0</v>
      </c>
      <c r="M37" s="32">
        <f t="shared" si="7"/>
        <v>0</v>
      </c>
      <c r="N37" s="135"/>
      <c r="O37" s="135"/>
      <c r="P37" s="135"/>
      <c r="Q37" s="32">
        <f t="shared" si="8"/>
        <v>0</v>
      </c>
      <c r="R37" s="146">
        <v>0</v>
      </c>
      <c r="S37" s="146">
        <v>0</v>
      </c>
      <c r="T37" s="146">
        <v>0</v>
      </c>
      <c r="U37" s="32">
        <f t="shared" si="9"/>
        <v>0</v>
      </c>
      <c r="V37" s="64">
        <v>3</v>
      </c>
      <c r="W37" s="64">
        <v>929</v>
      </c>
      <c r="X37" s="64">
        <v>615</v>
      </c>
      <c r="Y37" s="32">
        <f t="shared" si="10"/>
        <v>0.003157775070924376</v>
      </c>
      <c r="Z37" s="113">
        <v>0</v>
      </c>
      <c r="AA37" s="113">
        <v>0</v>
      </c>
      <c r="AB37" s="113">
        <v>0</v>
      </c>
      <c r="AC37" s="32">
        <f t="shared" si="11"/>
        <v>0</v>
      </c>
      <c r="AD37" s="124">
        <v>2</v>
      </c>
      <c r="AE37" s="124">
        <v>1866</v>
      </c>
      <c r="AF37" s="124">
        <v>1311</v>
      </c>
      <c r="AG37" s="32">
        <f t="shared" si="12"/>
        <v>0.01846793349168646</v>
      </c>
      <c r="AH37" s="178">
        <v>0</v>
      </c>
      <c r="AI37" s="178">
        <v>0</v>
      </c>
      <c r="AJ37" s="178">
        <v>0</v>
      </c>
      <c r="AK37" s="190">
        <f t="shared" si="13"/>
        <v>0</v>
      </c>
      <c r="AL37" s="141">
        <v>0</v>
      </c>
      <c r="AM37" s="141">
        <v>0</v>
      </c>
      <c r="AN37" s="141">
        <v>0</v>
      </c>
      <c r="AO37" s="32">
        <f t="shared" si="14"/>
        <v>0</v>
      </c>
      <c r="AP37" s="67"/>
      <c r="AQ37" s="67"/>
      <c r="AR37" s="67"/>
      <c r="AS37" s="32" t="e">
        <f t="shared" si="15"/>
        <v>#DIV/0!</v>
      </c>
      <c r="AT37" s="29">
        <f t="shared" si="2"/>
        <v>10</v>
      </c>
      <c r="AU37" s="29">
        <f t="shared" si="3"/>
        <v>3856</v>
      </c>
      <c r="AV37" s="29">
        <f t="shared" si="4"/>
        <v>2809</v>
      </c>
      <c r="AW37" s="32">
        <f t="shared" si="16"/>
        <v>0.0012676936610996916</v>
      </c>
    </row>
    <row r="38" spans="1:49" ht="15.75">
      <c r="A38" s="4" t="s">
        <v>29</v>
      </c>
      <c r="B38" s="87">
        <v>0</v>
      </c>
      <c r="C38" s="64">
        <v>0</v>
      </c>
      <c r="D38" s="64">
        <v>0</v>
      </c>
      <c r="E38" s="32">
        <f t="shared" si="5"/>
        <v>0</v>
      </c>
      <c r="F38" s="158">
        <v>18</v>
      </c>
      <c r="G38" s="158">
        <v>3443</v>
      </c>
      <c r="H38" s="158">
        <v>2557</v>
      </c>
      <c r="I38" s="32">
        <f t="shared" si="6"/>
        <v>0.012485856856885897</v>
      </c>
      <c r="J38" s="96">
        <v>14</v>
      </c>
      <c r="K38" s="96">
        <v>554</v>
      </c>
      <c r="L38" s="96">
        <v>398.54634181999995</v>
      </c>
      <c r="M38" s="32">
        <f t="shared" si="7"/>
        <v>0.0008505111510609129</v>
      </c>
      <c r="N38" s="135">
        <v>7</v>
      </c>
      <c r="O38" s="135">
        <v>1071</v>
      </c>
      <c r="P38" s="135">
        <v>755</v>
      </c>
      <c r="Q38" s="32">
        <f t="shared" si="8"/>
        <v>0.011673660689955855</v>
      </c>
      <c r="R38" s="146">
        <v>26</v>
      </c>
      <c r="S38" s="146">
        <v>6166</v>
      </c>
      <c r="T38" s="146">
        <v>4743</v>
      </c>
      <c r="U38" s="32">
        <f t="shared" si="9"/>
        <v>0.010053708915288615</v>
      </c>
      <c r="V38" s="64"/>
      <c r="W38" s="64"/>
      <c r="X38" s="64"/>
      <c r="Y38" s="32">
        <f t="shared" si="10"/>
        <v>0</v>
      </c>
      <c r="Z38" s="113">
        <v>725</v>
      </c>
      <c r="AA38" s="113">
        <v>174405.30315999963</v>
      </c>
      <c r="AB38" s="113">
        <v>141958.30151999995</v>
      </c>
      <c r="AC38" s="32">
        <f t="shared" si="11"/>
        <v>0.3036944989219474</v>
      </c>
      <c r="AD38" s="124">
        <v>10</v>
      </c>
      <c r="AE38" s="124">
        <v>1993</v>
      </c>
      <c r="AF38" s="124">
        <v>1387</v>
      </c>
      <c r="AG38" s="32">
        <f t="shared" si="12"/>
        <v>0.01972486144101346</v>
      </c>
      <c r="AH38" s="178">
        <v>1</v>
      </c>
      <c r="AI38" s="178">
        <v>58</v>
      </c>
      <c r="AJ38" s="178">
        <v>43</v>
      </c>
      <c r="AK38" s="190">
        <f t="shared" si="13"/>
        <v>0.000273754000407327</v>
      </c>
      <c r="AL38" s="141">
        <v>0</v>
      </c>
      <c r="AM38" s="141">
        <v>0</v>
      </c>
      <c r="AN38" s="141">
        <v>0</v>
      </c>
      <c r="AO38" s="32">
        <f t="shared" si="14"/>
        <v>0</v>
      </c>
      <c r="AP38" s="67"/>
      <c r="AQ38" s="67"/>
      <c r="AR38" s="67"/>
      <c r="AS38" s="32" t="e">
        <f t="shared" si="15"/>
        <v>#DIV/0!</v>
      </c>
      <c r="AT38" s="29">
        <f t="shared" si="2"/>
        <v>801</v>
      </c>
      <c r="AU38" s="29">
        <f t="shared" si="3"/>
        <v>187690.30315999963</v>
      </c>
      <c r="AV38" s="29">
        <f t="shared" si="4"/>
        <v>151841.84786181996</v>
      </c>
      <c r="AW38" s="32">
        <f t="shared" si="16"/>
        <v>0.06170482561354019</v>
      </c>
    </row>
    <row r="39" spans="1:49" ht="15.75">
      <c r="A39" s="60" t="s">
        <v>30</v>
      </c>
      <c r="B39" s="86">
        <f>B40+B43+B46</f>
        <v>409</v>
      </c>
      <c r="C39" s="86">
        <f>C40+C43+C46</f>
        <v>30946</v>
      </c>
      <c r="D39" s="86">
        <f>D40+D43+D46</f>
        <v>24421</v>
      </c>
      <c r="E39" s="32">
        <f t="shared" si="5"/>
        <v>0.34483680814789225</v>
      </c>
      <c r="F39" s="104">
        <f>F40+F43+F46</f>
        <v>1649</v>
      </c>
      <c r="G39" s="104">
        <f>G40+G43+G46</f>
        <v>104446</v>
      </c>
      <c r="H39" s="104">
        <f>H40+H43+H46</f>
        <v>81066</v>
      </c>
      <c r="I39" s="32">
        <f t="shared" si="6"/>
        <v>0.37876787838347503</v>
      </c>
      <c r="J39" s="86">
        <f>J40+J43+J46</f>
        <v>2421</v>
      </c>
      <c r="K39" s="86">
        <v>193962</v>
      </c>
      <c r="L39" s="86">
        <f>L40+L43+L46</f>
        <v>141937.84387579994</v>
      </c>
      <c r="M39" s="32">
        <f t="shared" si="7"/>
        <v>0.29777408642974146</v>
      </c>
      <c r="N39" s="112">
        <f>N40+N43+N46</f>
        <v>403</v>
      </c>
      <c r="O39" s="112">
        <f>O40+O43+O46</f>
        <v>31808</v>
      </c>
      <c r="P39" s="112">
        <f>P40+P43+P46</f>
        <v>22522</v>
      </c>
      <c r="Q39" s="32">
        <f t="shared" si="8"/>
        <v>0.3467000926481007</v>
      </c>
      <c r="R39" s="86">
        <f>R40+R43+R46</f>
        <v>2399</v>
      </c>
      <c r="S39" s="86">
        <f>S40+S43+S46</f>
        <v>226020</v>
      </c>
      <c r="T39" s="86">
        <f>T40+T43+T46</f>
        <v>190271</v>
      </c>
      <c r="U39" s="32">
        <f t="shared" si="9"/>
        <v>0.36852729306414744</v>
      </c>
      <c r="V39" s="86">
        <f>V40+V43+V46</f>
        <v>107</v>
      </c>
      <c r="W39" s="86">
        <f>W40+W43+W46</f>
        <v>13048.1312</v>
      </c>
      <c r="X39" s="86">
        <f>X40+X43+X46</f>
        <v>11573.7856</v>
      </c>
      <c r="Y39" s="32">
        <f t="shared" si="10"/>
        <v>0.04435205966147531</v>
      </c>
      <c r="Z39" s="112">
        <f>Z40+Z43+Z46</f>
        <v>3248</v>
      </c>
      <c r="AA39" s="112">
        <f>AA40+AA43+AA46</f>
        <v>238281.64481000009</v>
      </c>
      <c r="AB39" s="112">
        <f>AB40+AB43+AB46</f>
        <v>200460.27249456494</v>
      </c>
      <c r="AC39" s="32">
        <f t="shared" si="11"/>
        <v>0.41492330457682725</v>
      </c>
      <c r="AD39" s="123">
        <f>AD40+AD43+AD46</f>
        <v>550</v>
      </c>
      <c r="AE39" s="123">
        <f>AE40+AE43+AE46</f>
        <v>32658</v>
      </c>
      <c r="AF39" s="123">
        <f>AF40+AF43+AF46</f>
        <v>25246</v>
      </c>
      <c r="AG39" s="32">
        <f t="shared" si="12"/>
        <v>0.3232185273159145</v>
      </c>
      <c r="AH39" s="172">
        <f>AH40+AH43+AH46</f>
        <v>373</v>
      </c>
      <c r="AI39" s="172">
        <f>AI40+AI43+AI46</f>
        <v>27111.93</v>
      </c>
      <c r="AJ39" s="172">
        <f>AJ40+AJ43+AJ46</f>
        <v>22792.48</v>
      </c>
      <c r="AK39" s="190">
        <f t="shared" si="13"/>
        <v>0.12796550510799004</v>
      </c>
      <c r="AL39" s="124">
        <f>AL40+AL43+AL46</f>
        <v>30</v>
      </c>
      <c r="AM39" s="124">
        <f>AM40+AM43+AM46</f>
        <v>550.1211338099835</v>
      </c>
      <c r="AN39" s="124">
        <f>AN40+AN43+AN46</f>
        <v>371.67550000000006</v>
      </c>
      <c r="AO39" s="32">
        <f t="shared" si="14"/>
        <v>0.003973571002469566</v>
      </c>
      <c r="AP39" s="65">
        <f>AP40+AP43+AP46</f>
        <v>0</v>
      </c>
      <c r="AQ39" s="66">
        <f>AQ40+AQ43+AQ46</f>
        <v>0</v>
      </c>
      <c r="AR39" s="66">
        <f>AR40+AR43+AR46</f>
        <v>0</v>
      </c>
      <c r="AS39" s="32" t="e">
        <f t="shared" si="15"/>
        <v>#DIV/0!</v>
      </c>
      <c r="AT39" s="29">
        <f t="shared" si="2"/>
        <v>11589</v>
      </c>
      <c r="AU39" s="29">
        <f t="shared" si="3"/>
        <v>898831.8271438101</v>
      </c>
      <c r="AV39" s="29">
        <f t="shared" si="4"/>
        <v>720662.0574703648</v>
      </c>
      <c r="AW39" s="32">
        <f t="shared" si="16"/>
        <v>0.2954988095603895</v>
      </c>
    </row>
    <row r="40" spans="1:49" ht="15.75">
      <c r="A40" s="62" t="s">
        <v>51</v>
      </c>
      <c r="B40" s="86">
        <f>SUM(B41:B42)</f>
        <v>218</v>
      </c>
      <c r="C40" s="86">
        <f>SUM(C41:C42)</f>
        <v>18774</v>
      </c>
      <c r="D40" s="86">
        <f>SUM(D41:D42)</f>
        <v>14989</v>
      </c>
      <c r="E40" s="32">
        <f t="shared" si="5"/>
        <v>0.20920203697306694</v>
      </c>
      <c r="F40" s="104">
        <f>SUM(F41:F42)</f>
        <v>677</v>
      </c>
      <c r="G40" s="104">
        <f>SUM(G41:G42)</f>
        <v>54877</v>
      </c>
      <c r="H40" s="104">
        <f>SUM(H41:H42)</f>
        <v>43915</v>
      </c>
      <c r="I40" s="32">
        <f t="shared" si="6"/>
        <v>0.19900852940323188</v>
      </c>
      <c r="J40" s="86">
        <f>SUM(J41:J42)</f>
        <v>1636</v>
      </c>
      <c r="K40" s="86">
        <v>150370</v>
      </c>
      <c r="L40" s="86">
        <f>SUM(L41:L42)</f>
        <v>112744.6969884</v>
      </c>
      <c r="M40" s="32">
        <f t="shared" si="7"/>
        <v>0.2308508335469846</v>
      </c>
      <c r="N40" s="112">
        <f>SUM(N41:N42)</f>
        <v>148</v>
      </c>
      <c r="O40" s="112">
        <f>SUM(O41:O42)</f>
        <v>14914</v>
      </c>
      <c r="P40" s="112">
        <f>SUM(P41:P42)</f>
        <v>10842</v>
      </c>
      <c r="Q40" s="32">
        <f t="shared" si="8"/>
        <v>0.16255926753501554</v>
      </c>
      <c r="R40" s="86">
        <f>SUM(R41:R42)</f>
        <v>1608</v>
      </c>
      <c r="S40" s="86">
        <f>SUM(S41:S42)</f>
        <v>175661</v>
      </c>
      <c r="T40" s="86">
        <f>SUM(T41:T42)</f>
        <v>151529</v>
      </c>
      <c r="U40" s="32">
        <f t="shared" si="9"/>
        <v>0.2864165685644686</v>
      </c>
      <c r="V40" s="86">
        <f>SUM(V41:V42)</f>
        <v>100</v>
      </c>
      <c r="W40" s="86">
        <f>SUM(W41:W42)</f>
        <v>11896.1312</v>
      </c>
      <c r="X40" s="86">
        <f>SUM(X41:X42)</f>
        <v>10651.7856</v>
      </c>
      <c r="Y40" s="32">
        <f t="shared" si="10"/>
        <v>0.040436282609048094</v>
      </c>
      <c r="Z40" s="112">
        <f>SUM(Z41:Z42)</f>
        <v>1697</v>
      </c>
      <c r="AA40" s="112">
        <f>SUM(AA41:AA42)</f>
        <v>160267.80961000008</v>
      </c>
      <c r="AB40" s="112">
        <f>SUM(AB41:AB42)</f>
        <v>138943.66117551294</v>
      </c>
      <c r="AC40" s="32">
        <f t="shared" si="11"/>
        <v>0.27907667514086354</v>
      </c>
      <c r="AD40" s="123">
        <f>SUM(AD41:AD42)</f>
        <v>100</v>
      </c>
      <c r="AE40" s="123">
        <f>SUM(AE41:AE42)</f>
        <v>10417</v>
      </c>
      <c r="AF40" s="123">
        <f>SUM(AF41:AF42)</f>
        <v>8434</v>
      </c>
      <c r="AG40" s="32">
        <f t="shared" si="12"/>
        <v>0.10309778305621536</v>
      </c>
      <c r="AH40" s="172">
        <f>SUM(AH41:AH42)</f>
        <v>142</v>
      </c>
      <c r="AI40" s="172">
        <f>SUM(AI41:AI42)</f>
        <v>13962.95</v>
      </c>
      <c r="AJ40" s="172">
        <f>SUM(AJ41:AJ42)</f>
        <v>12137.26</v>
      </c>
      <c r="AK40" s="190">
        <f t="shared" si="13"/>
        <v>0.06590367965495668</v>
      </c>
      <c r="AL40" s="123">
        <f>SUM(AL41:AL42)</f>
        <v>0</v>
      </c>
      <c r="AM40" s="123">
        <f>SUM(AM41:AM42)</f>
        <v>0</v>
      </c>
      <c r="AN40" s="123">
        <f>SUM(AN41:AN42)</f>
        <v>0</v>
      </c>
      <c r="AO40" s="32">
        <f t="shared" si="14"/>
        <v>0</v>
      </c>
      <c r="AP40" s="61">
        <f>SUM(AP41:AP42)</f>
        <v>0</v>
      </c>
      <c r="AQ40" s="61">
        <f>SUM(AQ41:AQ42)</f>
        <v>0</v>
      </c>
      <c r="AR40" s="61">
        <f>SUM(AR41:AR42)</f>
        <v>0</v>
      </c>
      <c r="AS40" s="32" t="e">
        <f t="shared" si="15"/>
        <v>#DIV/0!</v>
      </c>
      <c r="AT40" s="29">
        <f t="shared" si="2"/>
        <v>6326</v>
      </c>
      <c r="AU40" s="29">
        <f t="shared" si="3"/>
        <v>611139.89081</v>
      </c>
      <c r="AV40" s="29">
        <f t="shared" si="4"/>
        <v>504186.40376391297</v>
      </c>
      <c r="AW40" s="32">
        <f t="shared" si="16"/>
        <v>0.20091757407287208</v>
      </c>
    </row>
    <row r="41" spans="1:49" ht="15.75">
      <c r="A41" s="62" t="s">
        <v>52</v>
      </c>
      <c r="B41" s="87">
        <v>37</v>
      </c>
      <c r="C41" s="64">
        <v>3047</v>
      </c>
      <c r="D41" s="64">
        <v>2241</v>
      </c>
      <c r="E41" s="32">
        <f t="shared" si="5"/>
        <v>0.03395326550851896</v>
      </c>
      <c r="F41" s="160">
        <v>169</v>
      </c>
      <c r="G41" s="160">
        <v>13441</v>
      </c>
      <c r="H41" s="160">
        <v>9817</v>
      </c>
      <c r="I41" s="32">
        <f t="shared" si="6"/>
        <v>0.048743073486321044</v>
      </c>
      <c r="J41" s="96">
        <v>1636</v>
      </c>
      <c r="K41" s="96">
        <v>150370</v>
      </c>
      <c r="L41" s="96">
        <v>112744.6969884</v>
      </c>
      <c r="M41" s="32">
        <f t="shared" si="7"/>
        <v>0.2308508335469846</v>
      </c>
      <c r="N41" s="136">
        <v>22</v>
      </c>
      <c r="O41" s="135">
        <v>1398</v>
      </c>
      <c r="P41" s="135">
        <v>1034</v>
      </c>
      <c r="Q41" s="32">
        <f t="shared" si="8"/>
        <v>0.015237887623303721</v>
      </c>
      <c r="R41" s="146">
        <v>296</v>
      </c>
      <c r="S41" s="146">
        <v>24507</v>
      </c>
      <c r="T41" s="146">
        <v>16457</v>
      </c>
      <c r="U41" s="32">
        <f t="shared" si="9"/>
        <v>0.039958845992049644</v>
      </c>
      <c r="V41" s="64"/>
      <c r="W41" s="64"/>
      <c r="X41" s="64"/>
      <c r="Y41" s="32">
        <f t="shared" si="10"/>
        <v>0</v>
      </c>
      <c r="Z41" s="112">
        <v>327</v>
      </c>
      <c r="AA41" s="112">
        <v>26981.071320000017</v>
      </c>
      <c r="AB41" s="112">
        <v>19807.29350288</v>
      </c>
      <c r="AC41" s="32">
        <f t="shared" si="11"/>
        <v>0.04698253313655</v>
      </c>
      <c r="AD41" s="127">
        <v>10</v>
      </c>
      <c r="AE41" s="124">
        <v>478</v>
      </c>
      <c r="AF41" s="124">
        <v>308</v>
      </c>
      <c r="AG41" s="32">
        <f t="shared" si="12"/>
        <v>0.004730799683293745</v>
      </c>
      <c r="AH41" s="180">
        <v>126</v>
      </c>
      <c r="AI41" s="178">
        <v>12329.41</v>
      </c>
      <c r="AJ41" s="178">
        <v>10731.51</v>
      </c>
      <c r="AK41" s="190">
        <f t="shared" si="13"/>
        <v>0.05819353983038107</v>
      </c>
      <c r="AL41" s="141">
        <v>0</v>
      </c>
      <c r="AM41" s="141">
        <v>0</v>
      </c>
      <c r="AN41" s="141">
        <v>0</v>
      </c>
      <c r="AO41" s="32">
        <f t="shared" si="14"/>
        <v>0</v>
      </c>
      <c r="AP41" s="67"/>
      <c r="AQ41" s="67"/>
      <c r="AR41" s="67"/>
      <c r="AS41" s="32" t="e">
        <f t="shared" si="15"/>
        <v>#DIV/0!</v>
      </c>
      <c r="AT41" s="29">
        <f t="shared" si="2"/>
        <v>2623</v>
      </c>
      <c r="AU41" s="29">
        <f t="shared" si="3"/>
        <v>232551.48132000002</v>
      </c>
      <c r="AV41" s="29">
        <f t="shared" si="4"/>
        <v>173140.50049128002</v>
      </c>
      <c r="AW41" s="32">
        <f t="shared" si="16"/>
        <v>0.07645332955101332</v>
      </c>
    </row>
    <row r="42" spans="1:49" ht="15.75">
      <c r="A42" s="62" t="s">
        <v>53</v>
      </c>
      <c r="B42" s="87">
        <v>181</v>
      </c>
      <c r="C42" s="64">
        <v>15727</v>
      </c>
      <c r="D42" s="64">
        <v>12748</v>
      </c>
      <c r="E42" s="32">
        <f t="shared" si="5"/>
        <v>0.17524877146454798</v>
      </c>
      <c r="F42" s="160">
        <v>508</v>
      </c>
      <c r="G42" s="160">
        <v>41436</v>
      </c>
      <c r="H42" s="160">
        <v>34098</v>
      </c>
      <c r="I42" s="32">
        <f t="shared" si="6"/>
        <v>0.15026545591691085</v>
      </c>
      <c r="J42" s="86"/>
      <c r="K42" s="86"/>
      <c r="L42" s="86"/>
      <c r="M42" s="32">
        <f t="shared" si="7"/>
        <v>0</v>
      </c>
      <c r="N42" s="135">
        <v>126</v>
      </c>
      <c r="O42" s="135">
        <v>13516</v>
      </c>
      <c r="P42" s="135">
        <v>9808</v>
      </c>
      <c r="Q42" s="32">
        <f t="shared" si="8"/>
        <v>0.14732137991171182</v>
      </c>
      <c r="R42" s="146">
        <v>1312</v>
      </c>
      <c r="S42" s="146">
        <v>151154</v>
      </c>
      <c r="T42" s="146">
        <v>135072</v>
      </c>
      <c r="U42" s="32">
        <f t="shared" si="9"/>
        <v>0.246457722572419</v>
      </c>
      <c r="V42" s="86">
        <v>100</v>
      </c>
      <c r="W42" s="86">
        <v>11896.1312</v>
      </c>
      <c r="X42" s="86">
        <v>10651.7856</v>
      </c>
      <c r="Y42" s="32">
        <f t="shared" si="10"/>
        <v>0.040436282609048094</v>
      </c>
      <c r="Z42" s="112">
        <v>1370</v>
      </c>
      <c r="AA42" s="112">
        <v>133286.73829000007</v>
      </c>
      <c r="AB42" s="112">
        <v>119136.36767263296</v>
      </c>
      <c r="AC42" s="32">
        <f t="shared" si="11"/>
        <v>0.23209414200431355</v>
      </c>
      <c r="AD42" s="124">
        <v>90</v>
      </c>
      <c r="AE42" s="124">
        <v>9939</v>
      </c>
      <c r="AF42" s="124">
        <v>8126</v>
      </c>
      <c r="AG42" s="32">
        <f t="shared" si="12"/>
        <v>0.09836698337292162</v>
      </c>
      <c r="AH42" s="178">
        <v>16</v>
      </c>
      <c r="AI42" s="178">
        <v>1633.54</v>
      </c>
      <c r="AJ42" s="178">
        <v>1405.75</v>
      </c>
      <c r="AK42" s="190">
        <f t="shared" si="13"/>
        <v>0.0077101398245756035</v>
      </c>
      <c r="AL42" s="141">
        <v>0</v>
      </c>
      <c r="AM42" s="141">
        <v>0</v>
      </c>
      <c r="AN42" s="141">
        <v>0</v>
      </c>
      <c r="AO42" s="32">
        <f t="shared" si="14"/>
        <v>0</v>
      </c>
      <c r="AP42" s="67"/>
      <c r="AQ42" s="67"/>
      <c r="AR42" s="67"/>
      <c r="AS42" s="32" t="e">
        <f t="shared" si="15"/>
        <v>#DIV/0!</v>
      </c>
      <c r="AT42" s="29">
        <f t="shared" si="2"/>
        <v>3703</v>
      </c>
      <c r="AU42" s="29">
        <f t="shared" si="3"/>
        <v>378588.40949000005</v>
      </c>
      <c r="AV42" s="29">
        <f t="shared" si="4"/>
        <v>331045.903272633</v>
      </c>
      <c r="AW42" s="32">
        <f t="shared" si="16"/>
        <v>0.12446424452185877</v>
      </c>
    </row>
    <row r="43" spans="1:49" ht="15.75">
      <c r="A43" s="62" t="s">
        <v>54</v>
      </c>
      <c r="B43" s="86">
        <f>SUM(B44:B45)</f>
        <v>114</v>
      </c>
      <c r="C43" s="86">
        <f>SUM(C44:C45)</f>
        <v>7151</v>
      </c>
      <c r="D43" s="86">
        <f>SUM(D44:D45)</f>
        <v>5279</v>
      </c>
      <c r="E43" s="32">
        <f t="shared" si="5"/>
        <v>0.07968487090627473</v>
      </c>
      <c r="F43" s="104">
        <f>SUM(F44:F45)</f>
        <v>883</v>
      </c>
      <c r="G43" s="104">
        <f>SUM(G44:G45)</f>
        <v>43749</v>
      </c>
      <c r="H43" s="104">
        <f>SUM(H44:H45)</f>
        <v>32477</v>
      </c>
      <c r="I43" s="32">
        <f t="shared" si="6"/>
        <v>0.15865342771765933</v>
      </c>
      <c r="J43" s="86">
        <f>SUM(J44:J45)</f>
        <v>785</v>
      </c>
      <c r="K43" s="86">
        <v>43593</v>
      </c>
      <c r="L43" s="86">
        <f>SUM(L44:L45)</f>
        <v>29193.14688739995</v>
      </c>
      <c r="M43" s="32">
        <f t="shared" si="7"/>
        <v>0.0669247881014411</v>
      </c>
      <c r="N43" s="112">
        <f>SUM(N44:N45)</f>
        <v>246</v>
      </c>
      <c r="O43" s="112">
        <f>SUM(O44:O45)</f>
        <v>15984</v>
      </c>
      <c r="P43" s="112">
        <f>SUM(P44:P45)</f>
        <v>11059</v>
      </c>
      <c r="Q43" s="32">
        <f t="shared" si="8"/>
        <v>0.1742220284484168</v>
      </c>
      <c r="R43" s="86">
        <f>SUM(R44:R45)</f>
        <v>779</v>
      </c>
      <c r="S43" s="86">
        <f>SUM(S44:S45)</f>
        <v>48836</v>
      </c>
      <c r="T43" s="86">
        <f>SUM(T44:T45)</f>
        <v>37515</v>
      </c>
      <c r="U43" s="32">
        <f t="shared" si="9"/>
        <v>0.0796274616586174</v>
      </c>
      <c r="V43" s="86">
        <f>SUM(V44:V45)</f>
        <v>7</v>
      </c>
      <c r="W43" s="86">
        <f>SUM(W44:W45)</f>
        <v>1152</v>
      </c>
      <c r="X43" s="86">
        <f>SUM(X44:X45)</f>
        <v>922</v>
      </c>
      <c r="Y43" s="32">
        <f t="shared" si="10"/>
        <v>0.003915777052427213</v>
      </c>
      <c r="Z43" s="112">
        <f>SUM(Z44:Z45)</f>
        <v>1284</v>
      </c>
      <c r="AA43" s="112">
        <f>SUM(AA44:AA45)</f>
        <v>59310.73382000003</v>
      </c>
      <c r="AB43" s="112">
        <f>SUM(AB44:AB45)</f>
        <v>46108.633335402</v>
      </c>
      <c r="AC43" s="32">
        <f t="shared" si="11"/>
        <v>0.10327864612943198</v>
      </c>
      <c r="AD43" s="123">
        <f>SUM(AD44:AD45)</f>
        <v>429</v>
      </c>
      <c r="AE43" s="123">
        <f>SUM(AE44:AE45)</f>
        <v>20741</v>
      </c>
      <c r="AF43" s="123">
        <f>SUM(AF44:AF45)</f>
        <v>15810</v>
      </c>
      <c r="AG43" s="32">
        <f t="shared" si="12"/>
        <v>0.20527513855898655</v>
      </c>
      <c r="AH43" s="172">
        <f>SUM(AH44:AH45)</f>
        <v>231</v>
      </c>
      <c r="AI43" s="172">
        <f>SUM(AI44:AI45)</f>
        <v>13148.98</v>
      </c>
      <c r="AJ43" s="172">
        <f>SUM(AJ44:AJ45)</f>
        <v>10655.22</v>
      </c>
      <c r="AK43" s="190">
        <f t="shared" si="13"/>
        <v>0.06206182545303336</v>
      </c>
      <c r="AL43" s="124">
        <f>SUM(AL44:AL45)</f>
        <v>11</v>
      </c>
      <c r="AM43" s="124">
        <f>SUM(AM44:AM45)</f>
        <v>501.89013380998347</v>
      </c>
      <c r="AN43" s="124">
        <f>SUM(AN44:AN45)</f>
        <v>336.20811000000003</v>
      </c>
      <c r="AO43" s="32">
        <f t="shared" si="14"/>
        <v>0.0036251944518491588</v>
      </c>
      <c r="AP43" s="68">
        <f>SUM(AP44:AP45)</f>
        <v>0</v>
      </c>
      <c r="AQ43" s="69">
        <f>SUM(AQ44:AQ45)</f>
        <v>0</v>
      </c>
      <c r="AR43" s="69">
        <f>SUM(AR44:AR45)</f>
        <v>0</v>
      </c>
      <c r="AS43" s="32" t="e">
        <f t="shared" si="15"/>
        <v>#DIV/0!</v>
      </c>
      <c r="AT43" s="29">
        <f t="shared" si="2"/>
        <v>4769</v>
      </c>
      <c r="AU43" s="29">
        <f t="shared" si="3"/>
        <v>254167.60395381003</v>
      </c>
      <c r="AV43" s="29">
        <f t="shared" si="4"/>
        <v>189355.20833280197</v>
      </c>
      <c r="AW43" s="32">
        <f t="shared" si="16"/>
        <v>0.08355981856564883</v>
      </c>
    </row>
    <row r="44" spans="1:49" ht="15.75">
      <c r="A44" s="62" t="s">
        <v>55</v>
      </c>
      <c r="B44" s="87">
        <v>51</v>
      </c>
      <c r="C44" s="64">
        <v>2872</v>
      </c>
      <c r="D44" s="64">
        <v>2089</v>
      </c>
      <c r="E44" s="32">
        <f t="shared" si="5"/>
        <v>0.03200320923546651</v>
      </c>
      <c r="F44" s="160">
        <v>445</v>
      </c>
      <c r="G44" s="160">
        <v>18674</v>
      </c>
      <c r="H44" s="160">
        <v>13307</v>
      </c>
      <c r="I44" s="32">
        <f t="shared" si="6"/>
        <v>0.06772027038788477</v>
      </c>
      <c r="J44" s="96">
        <v>785</v>
      </c>
      <c r="K44" s="96">
        <v>43593</v>
      </c>
      <c r="L44" s="96">
        <v>29193.14688739995</v>
      </c>
      <c r="M44" s="32">
        <f t="shared" si="7"/>
        <v>0.0669247881014411</v>
      </c>
      <c r="N44" s="135">
        <v>82</v>
      </c>
      <c r="O44" s="135">
        <v>4545</v>
      </c>
      <c r="P44" s="135">
        <v>3148</v>
      </c>
      <c r="Q44" s="32">
        <f t="shared" si="8"/>
        <v>0.049539484440568965</v>
      </c>
      <c r="R44" s="146">
        <v>299</v>
      </c>
      <c r="S44" s="146">
        <v>13067</v>
      </c>
      <c r="T44" s="146">
        <v>9343</v>
      </c>
      <c r="U44" s="32">
        <f t="shared" si="9"/>
        <v>0.021305840803774952</v>
      </c>
      <c r="V44" s="64">
        <v>7</v>
      </c>
      <c r="W44" s="64">
        <v>1152</v>
      </c>
      <c r="X44" s="64">
        <v>922</v>
      </c>
      <c r="Y44" s="32">
        <f t="shared" si="10"/>
        <v>0.003915777052427213</v>
      </c>
      <c r="Z44" s="114">
        <v>710</v>
      </c>
      <c r="AA44" s="114">
        <v>27412.831900000012</v>
      </c>
      <c r="AB44" s="114">
        <v>20870.21811</v>
      </c>
      <c r="AC44" s="32">
        <f t="shared" si="11"/>
        <v>0.04773436413378209</v>
      </c>
      <c r="AD44" s="124">
        <v>155</v>
      </c>
      <c r="AE44" s="124">
        <v>5274</v>
      </c>
      <c r="AF44" s="124">
        <v>2895</v>
      </c>
      <c r="AG44" s="32">
        <f t="shared" si="12"/>
        <v>0.05219714964370546</v>
      </c>
      <c r="AH44" s="178">
        <v>225</v>
      </c>
      <c r="AI44" s="178">
        <v>12820.09</v>
      </c>
      <c r="AJ44" s="178">
        <v>10374.08</v>
      </c>
      <c r="AK44" s="190">
        <f t="shared" si="13"/>
        <v>0.06050949867382706</v>
      </c>
      <c r="AL44" s="141">
        <v>6</v>
      </c>
      <c r="AM44" s="141">
        <v>197.499990592</v>
      </c>
      <c r="AN44" s="141">
        <v>141.23000000000002</v>
      </c>
      <c r="AO44" s="32">
        <f t="shared" si="14"/>
        <v>0.0014265589656031158</v>
      </c>
      <c r="AP44" s="67"/>
      <c r="AQ44" s="67"/>
      <c r="AR44" s="67"/>
      <c r="AS44" s="32" t="e">
        <f t="shared" si="15"/>
        <v>#DIV/0!</v>
      </c>
      <c r="AT44" s="29">
        <f t="shared" si="2"/>
        <v>2765</v>
      </c>
      <c r="AU44" s="29">
        <f t="shared" si="3"/>
        <v>129607.42189059201</v>
      </c>
      <c r="AV44" s="29">
        <f t="shared" si="4"/>
        <v>92282.67499739995</v>
      </c>
      <c r="AW44" s="32">
        <f t="shared" si="16"/>
        <v>0.04260957135948571</v>
      </c>
    </row>
    <row r="45" spans="1:49" ht="15.75">
      <c r="A45" s="62" t="s">
        <v>56</v>
      </c>
      <c r="B45" s="87">
        <v>63</v>
      </c>
      <c r="C45" s="64">
        <v>4279</v>
      </c>
      <c r="D45" s="64">
        <v>3190</v>
      </c>
      <c r="E45" s="32">
        <f t="shared" si="5"/>
        <v>0.047681661670808215</v>
      </c>
      <c r="F45" s="160">
        <v>438</v>
      </c>
      <c r="G45" s="160">
        <v>25075</v>
      </c>
      <c r="H45" s="160">
        <v>19170</v>
      </c>
      <c r="I45" s="32">
        <f t="shared" si="6"/>
        <v>0.09093315732977458</v>
      </c>
      <c r="J45" s="86"/>
      <c r="K45" s="86"/>
      <c r="L45" s="86"/>
      <c r="M45" s="32">
        <f t="shared" si="7"/>
        <v>0</v>
      </c>
      <c r="N45" s="135">
        <v>164</v>
      </c>
      <c r="O45" s="135">
        <v>11439</v>
      </c>
      <c r="P45" s="135">
        <v>7911</v>
      </c>
      <c r="Q45" s="32">
        <f t="shared" si="8"/>
        <v>0.12468254400784784</v>
      </c>
      <c r="R45" s="146">
        <v>480</v>
      </c>
      <c r="S45" s="146">
        <v>35769</v>
      </c>
      <c r="T45" s="146">
        <v>28172</v>
      </c>
      <c r="U45" s="32">
        <f t="shared" si="9"/>
        <v>0.058321620854842444</v>
      </c>
      <c r="V45" s="86">
        <v>0</v>
      </c>
      <c r="W45" s="86">
        <v>0</v>
      </c>
      <c r="X45" s="86">
        <v>0</v>
      </c>
      <c r="Y45" s="32">
        <f t="shared" si="10"/>
        <v>0</v>
      </c>
      <c r="Z45" s="114">
        <v>574</v>
      </c>
      <c r="AA45" s="114">
        <v>31897.90192000002</v>
      </c>
      <c r="AB45" s="114">
        <v>25238.415225401997</v>
      </c>
      <c r="AC45" s="32">
        <f t="shared" si="11"/>
        <v>0.0555442819956499</v>
      </c>
      <c r="AD45" s="124">
        <v>274</v>
      </c>
      <c r="AE45" s="124">
        <v>15467</v>
      </c>
      <c r="AF45" s="124">
        <v>12915</v>
      </c>
      <c r="AG45" s="32">
        <f t="shared" si="12"/>
        <v>0.15307798891528107</v>
      </c>
      <c r="AH45" s="178">
        <v>6</v>
      </c>
      <c r="AI45" s="178">
        <v>328.89</v>
      </c>
      <c r="AJ45" s="178">
        <v>281.14</v>
      </c>
      <c r="AK45" s="190">
        <f t="shared" si="13"/>
        <v>0.0015523267792063068</v>
      </c>
      <c r="AL45" s="141">
        <v>5</v>
      </c>
      <c r="AM45" s="141">
        <v>304.3901432179835</v>
      </c>
      <c r="AN45" s="141">
        <v>194.97811000000002</v>
      </c>
      <c r="AO45" s="32">
        <f t="shared" si="14"/>
        <v>0.002198635486246043</v>
      </c>
      <c r="AP45" s="67"/>
      <c r="AQ45" s="67"/>
      <c r="AR45" s="67"/>
      <c r="AS45" s="32" t="e">
        <f t="shared" si="15"/>
        <v>#DIV/0!</v>
      </c>
      <c r="AT45" s="29">
        <f t="shared" si="2"/>
        <v>2004</v>
      </c>
      <c r="AU45" s="29">
        <f t="shared" si="3"/>
        <v>124560.182063218</v>
      </c>
      <c r="AV45" s="29">
        <f t="shared" si="4"/>
        <v>97072.533335402</v>
      </c>
      <c r="AW45" s="32">
        <f t="shared" si="16"/>
        <v>0.040950247206163116</v>
      </c>
    </row>
    <row r="46" spans="1:49" ht="15.75">
      <c r="A46" s="62" t="s">
        <v>57</v>
      </c>
      <c r="B46" s="86">
        <v>77</v>
      </c>
      <c r="C46" s="86">
        <v>5021</v>
      </c>
      <c r="D46" s="86">
        <v>4153</v>
      </c>
      <c r="E46" s="32">
        <f t="shared" si="5"/>
        <v>0.05594990026855061</v>
      </c>
      <c r="F46" s="160">
        <v>89</v>
      </c>
      <c r="G46" s="160">
        <v>5820</v>
      </c>
      <c r="H46" s="160">
        <v>4674</v>
      </c>
      <c r="I46" s="32">
        <f t="shared" si="6"/>
        <v>0.02110592126258377</v>
      </c>
      <c r="J46" s="86"/>
      <c r="K46" s="86"/>
      <c r="L46" s="86"/>
      <c r="M46" s="32">
        <f t="shared" si="7"/>
        <v>0</v>
      </c>
      <c r="N46" s="112">
        <v>9</v>
      </c>
      <c r="O46" s="112">
        <v>910</v>
      </c>
      <c r="P46" s="112">
        <v>621</v>
      </c>
      <c r="Q46" s="32">
        <f t="shared" si="8"/>
        <v>0.009918796664668375</v>
      </c>
      <c r="R46" s="86">
        <v>12</v>
      </c>
      <c r="S46" s="86">
        <v>1523</v>
      </c>
      <c r="T46" s="86">
        <v>1227</v>
      </c>
      <c r="U46" s="32">
        <f t="shared" si="9"/>
        <v>0.002483262841061395</v>
      </c>
      <c r="V46" s="86">
        <v>0</v>
      </c>
      <c r="W46" s="86">
        <v>0</v>
      </c>
      <c r="X46" s="86">
        <v>0</v>
      </c>
      <c r="Y46" s="32">
        <f t="shared" si="10"/>
        <v>0</v>
      </c>
      <c r="Z46" s="112">
        <v>267</v>
      </c>
      <c r="AA46" s="112">
        <v>18703.101379999993</v>
      </c>
      <c r="AB46" s="112">
        <v>15407.977983649998</v>
      </c>
      <c r="AC46" s="32">
        <f t="shared" si="11"/>
        <v>0.03256798330653177</v>
      </c>
      <c r="AD46" s="128">
        <v>21</v>
      </c>
      <c r="AE46" s="128">
        <v>1500</v>
      </c>
      <c r="AF46" s="128">
        <v>1002</v>
      </c>
      <c r="AG46" s="32">
        <f t="shared" si="12"/>
        <v>0.014845605700712588</v>
      </c>
      <c r="AH46" s="172">
        <v>0</v>
      </c>
      <c r="AI46" s="172">
        <v>0</v>
      </c>
      <c r="AJ46" s="172">
        <v>0</v>
      </c>
      <c r="AK46" s="190">
        <f t="shared" si="13"/>
        <v>0</v>
      </c>
      <c r="AL46" s="141">
        <v>19</v>
      </c>
      <c r="AM46" s="141">
        <v>48.230999999999995</v>
      </c>
      <c r="AN46" s="141">
        <v>35.46739</v>
      </c>
      <c r="AO46" s="32">
        <f t="shared" si="14"/>
        <v>0.0003483765506204074</v>
      </c>
      <c r="AP46" s="67"/>
      <c r="AQ46" s="67"/>
      <c r="AR46" s="67"/>
      <c r="AS46" s="32" t="e">
        <f t="shared" si="15"/>
        <v>#DIV/0!</v>
      </c>
      <c r="AT46" s="29">
        <f t="shared" si="2"/>
        <v>494</v>
      </c>
      <c r="AU46" s="29">
        <f t="shared" si="3"/>
        <v>33525.33237999999</v>
      </c>
      <c r="AV46" s="29">
        <f t="shared" si="4"/>
        <v>27120.44537365</v>
      </c>
      <c r="AW46" s="32">
        <f t="shared" si="16"/>
        <v>0.01102174568059809</v>
      </c>
    </row>
    <row r="47" spans="1:49" ht="15.75">
      <c r="A47" s="4" t="s">
        <v>31</v>
      </c>
      <c r="B47" s="89"/>
      <c r="C47" s="89"/>
      <c r="D47" s="89"/>
      <c r="E47" s="32">
        <f t="shared" si="5"/>
        <v>0</v>
      </c>
      <c r="F47" s="106">
        <f>SUM(F48:F50)</f>
        <v>0</v>
      </c>
      <c r="G47" s="106">
        <f>SUM(G48:G50)</f>
        <v>0</v>
      </c>
      <c r="H47" s="106">
        <f>SUM(H48:H50)</f>
        <v>0</v>
      </c>
      <c r="I47" s="32">
        <f t="shared" si="6"/>
        <v>0</v>
      </c>
      <c r="J47" s="98">
        <f>SUM(J48:J50)</f>
        <v>0</v>
      </c>
      <c r="K47" s="98">
        <f>SUM(K48:K50)</f>
        <v>0</v>
      </c>
      <c r="L47" s="98">
        <f>SUM(L48:L50)</f>
        <v>0</v>
      </c>
      <c r="M47" s="32">
        <f t="shared" si="7"/>
        <v>0</v>
      </c>
      <c r="N47" s="115">
        <f>SUM(N48:N50)</f>
        <v>0</v>
      </c>
      <c r="O47" s="115">
        <f>SUM(O48:O50)</f>
        <v>0</v>
      </c>
      <c r="P47" s="115">
        <f>SUM(P48:P50)</f>
        <v>0</v>
      </c>
      <c r="Q47" s="32">
        <f t="shared" si="8"/>
        <v>0</v>
      </c>
      <c r="R47" s="89">
        <f>SUM(R48:R50)</f>
        <v>1</v>
      </c>
      <c r="S47" s="89"/>
      <c r="T47" s="89"/>
      <c r="U47" s="32">
        <f t="shared" si="9"/>
        <v>0</v>
      </c>
      <c r="V47" s="89">
        <f>SUM(V48:V50)</f>
        <v>0</v>
      </c>
      <c r="W47" s="89">
        <f>SUM(W48:W50)</f>
        <v>0</v>
      </c>
      <c r="X47" s="89">
        <f>SUM(X48:X50)</f>
        <v>0</v>
      </c>
      <c r="Y47" s="32">
        <f t="shared" si="10"/>
        <v>0</v>
      </c>
      <c r="Z47" s="115">
        <f>SUM(Z48:Z50)</f>
        <v>0</v>
      </c>
      <c r="AA47" s="115">
        <f>SUM(AA48:AA50)</f>
        <v>0</v>
      </c>
      <c r="AB47" s="115">
        <f>SUM(AB48:AB50)</f>
        <v>0</v>
      </c>
      <c r="AC47" s="32">
        <f t="shared" si="11"/>
        <v>0</v>
      </c>
      <c r="AD47" s="129">
        <f>SUM(AD48:AD50)</f>
        <v>0</v>
      </c>
      <c r="AE47" s="129">
        <f>SUM(AE48:AE50)</f>
        <v>0</v>
      </c>
      <c r="AF47" s="129">
        <f>SUM(AF48:AF50)</f>
        <v>0</v>
      </c>
      <c r="AG47" s="32">
        <f t="shared" si="12"/>
        <v>0</v>
      </c>
      <c r="AH47" s="181">
        <f>SUM(AH48:AH50)</f>
        <v>28</v>
      </c>
      <c r="AI47" s="181">
        <f>SUM(AI48:AI50)</f>
        <v>7512.1</v>
      </c>
      <c r="AJ47" s="181">
        <f>SUM(AJ48:AJ50)</f>
        <v>5243.17</v>
      </c>
      <c r="AK47" s="190">
        <f t="shared" si="13"/>
        <v>0.035456334938963475</v>
      </c>
      <c r="AL47" s="129">
        <f>SUM(AL48:AL50)</f>
        <v>0</v>
      </c>
      <c r="AM47" s="129">
        <f>SUM(AM48:AM50)</f>
        <v>0</v>
      </c>
      <c r="AN47" s="129">
        <f>SUM(AN48:AN50)</f>
        <v>0</v>
      </c>
      <c r="AO47" s="32">
        <f t="shared" si="14"/>
        <v>0</v>
      </c>
      <c r="AP47" s="55">
        <f>SUM(AP48:AP50)</f>
        <v>0</v>
      </c>
      <c r="AQ47" s="55">
        <f>SUM(AQ48:AQ50)</f>
        <v>0</v>
      </c>
      <c r="AR47" s="55">
        <f>SUM(AR48:AR50)</f>
        <v>0</v>
      </c>
      <c r="AS47" s="32" t="e">
        <f t="shared" si="15"/>
        <v>#DIV/0!</v>
      </c>
      <c r="AT47" s="29">
        <f t="shared" si="2"/>
        <v>29</v>
      </c>
      <c r="AU47" s="29">
        <f t="shared" si="3"/>
        <v>7512.1</v>
      </c>
      <c r="AV47" s="29">
        <f t="shared" si="4"/>
        <v>5243.17</v>
      </c>
      <c r="AW47" s="32">
        <f t="shared" si="16"/>
        <v>0.0024696684521646767</v>
      </c>
    </row>
    <row r="48" spans="1:49" ht="15.75">
      <c r="A48" s="4" t="s">
        <v>32</v>
      </c>
      <c r="B48" s="87">
        <v>0</v>
      </c>
      <c r="C48" s="64">
        <v>0</v>
      </c>
      <c r="D48" s="64">
        <v>0</v>
      </c>
      <c r="E48" s="32">
        <f t="shared" si="5"/>
        <v>0</v>
      </c>
      <c r="F48" s="160">
        <v>0</v>
      </c>
      <c r="G48" s="160">
        <v>0</v>
      </c>
      <c r="H48" s="160">
        <v>0</v>
      </c>
      <c r="I48" s="32">
        <f t="shared" si="6"/>
        <v>0</v>
      </c>
      <c r="J48" s="74"/>
      <c r="K48" s="74"/>
      <c r="L48" s="74"/>
      <c r="M48" s="32">
        <f t="shared" si="7"/>
        <v>0</v>
      </c>
      <c r="N48" s="150"/>
      <c r="O48" s="150"/>
      <c r="P48" s="150"/>
      <c r="Q48" s="32">
        <f t="shared" si="8"/>
        <v>0</v>
      </c>
      <c r="R48" s="146">
        <v>1</v>
      </c>
      <c r="S48" s="146">
        <v>159</v>
      </c>
      <c r="T48" s="146">
        <v>96</v>
      </c>
      <c r="U48" s="32">
        <f t="shared" si="9"/>
        <v>0.00025925068399787384</v>
      </c>
      <c r="V48" s="146">
        <v>0</v>
      </c>
      <c r="W48" s="146">
        <v>0</v>
      </c>
      <c r="X48" s="146">
        <v>0</v>
      </c>
      <c r="Y48" s="32">
        <f t="shared" si="10"/>
        <v>0</v>
      </c>
      <c r="Z48" s="114">
        <v>0</v>
      </c>
      <c r="AA48" s="114">
        <v>0</v>
      </c>
      <c r="AB48" s="114">
        <v>0</v>
      </c>
      <c r="AC48" s="32">
        <f t="shared" si="11"/>
        <v>0</v>
      </c>
      <c r="AD48" s="133"/>
      <c r="AE48" s="133"/>
      <c r="AF48" s="133"/>
      <c r="AG48" s="32">
        <f t="shared" si="12"/>
        <v>0</v>
      </c>
      <c r="AH48" s="173"/>
      <c r="AI48" s="173"/>
      <c r="AJ48" s="173"/>
      <c r="AK48" s="190">
        <f t="shared" si="13"/>
        <v>0</v>
      </c>
      <c r="AL48" s="133">
        <v>0</v>
      </c>
      <c r="AM48" s="133">
        <v>0</v>
      </c>
      <c r="AN48" s="133">
        <v>0</v>
      </c>
      <c r="AO48" s="32">
        <f t="shared" si="14"/>
        <v>0</v>
      </c>
      <c r="AP48" s="30"/>
      <c r="AQ48" s="30"/>
      <c r="AR48" s="30"/>
      <c r="AS48" s="32" t="e">
        <f t="shared" si="15"/>
        <v>#DIV/0!</v>
      </c>
      <c r="AT48" s="29">
        <f t="shared" si="2"/>
        <v>1</v>
      </c>
      <c r="AU48" s="29">
        <f t="shared" si="3"/>
        <v>159</v>
      </c>
      <c r="AV48" s="29">
        <f t="shared" si="4"/>
        <v>96</v>
      </c>
      <c r="AW48" s="32">
        <f t="shared" si="16"/>
        <v>5.227263799658998E-05</v>
      </c>
    </row>
    <row r="49" spans="1:49" ht="15.75">
      <c r="A49" s="4" t="s">
        <v>33</v>
      </c>
      <c r="B49" s="87">
        <v>0</v>
      </c>
      <c r="C49" s="64">
        <v>0</v>
      </c>
      <c r="D49" s="64">
        <v>0</v>
      </c>
      <c r="E49" s="32">
        <f t="shared" si="5"/>
        <v>0</v>
      </c>
      <c r="F49" s="160">
        <v>0</v>
      </c>
      <c r="G49" s="160">
        <v>0</v>
      </c>
      <c r="H49" s="160">
        <v>0</v>
      </c>
      <c r="I49" s="32">
        <f t="shared" si="6"/>
        <v>0</v>
      </c>
      <c r="J49" s="74"/>
      <c r="K49" s="74"/>
      <c r="L49" s="74"/>
      <c r="M49" s="32">
        <f t="shared" si="7"/>
        <v>0</v>
      </c>
      <c r="N49" s="150"/>
      <c r="O49" s="150"/>
      <c r="P49" s="150"/>
      <c r="Q49" s="32">
        <f t="shared" si="8"/>
        <v>0</v>
      </c>
      <c r="R49" s="146">
        <v>0</v>
      </c>
      <c r="S49" s="146">
        <v>0</v>
      </c>
      <c r="T49" s="146">
        <v>0</v>
      </c>
      <c r="U49" s="32">
        <f t="shared" si="9"/>
        <v>0</v>
      </c>
      <c r="V49" s="146">
        <v>0</v>
      </c>
      <c r="W49" s="146">
        <v>0</v>
      </c>
      <c r="X49" s="146">
        <v>0</v>
      </c>
      <c r="Y49" s="32">
        <f t="shared" si="10"/>
        <v>0</v>
      </c>
      <c r="Z49" s="114">
        <v>0</v>
      </c>
      <c r="AA49" s="114">
        <v>0</v>
      </c>
      <c r="AB49" s="114">
        <v>0</v>
      </c>
      <c r="AC49" s="32">
        <f t="shared" si="11"/>
        <v>0</v>
      </c>
      <c r="AD49" s="133"/>
      <c r="AE49" s="133"/>
      <c r="AF49" s="133"/>
      <c r="AG49" s="32">
        <f t="shared" si="12"/>
        <v>0</v>
      </c>
      <c r="AH49" s="178">
        <v>4</v>
      </c>
      <c r="AI49" s="178">
        <v>1592.83</v>
      </c>
      <c r="AJ49" s="178">
        <v>1194.62</v>
      </c>
      <c r="AK49" s="190">
        <f t="shared" si="13"/>
        <v>0.0075179928356690125</v>
      </c>
      <c r="AL49" s="133">
        <v>0</v>
      </c>
      <c r="AM49" s="133">
        <v>0</v>
      </c>
      <c r="AN49" s="133">
        <v>0</v>
      </c>
      <c r="AO49" s="32">
        <f t="shared" si="14"/>
        <v>0</v>
      </c>
      <c r="AP49" s="30"/>
      <c r="AQ49" s="30"/>
      <c r="AR49" s="30"/>
      <c r="AS49" s="32" t="e">
        <f t="shared" si="15"/>
        <v>#DIV/0!</v>
      </c>
      <c r="AT49" s="29">
        <f t="shared" si="2"/>
        <v>4</v>
      </c>
      <c r="AU49" s="29">
        <f t="shared" si="3"/>
        <v>1592.83</v>
      </c>
      <c r="AV49" s="29">
        <f t="shared" si="4"/>
        <v>1194.62</v>
      </c>
      <c r="AW49" s="32">
        <f t="shared" si="16"/>
        <v>0.0005236567671704932</v>
      </c>
    </row>
    <row r="50" spans="1:49" ht="15.75">
      <c r="A50" s="4" t="s">
        <v>34</v>
      </c>
      <c r="B50" s="87">
        <v>8</v>
      </c>
      <c r="C50" s="64">
        <v>1920</v>
      </c>
      <c r="D50" s="64">
        <v>1152</v>
      </c>
      <c r="E50" s="32">
        <f t="shared" si="5"/>
        <v>0.021394903110061175</v>
      </c>
      <c r="F50" s="160">
        <v>0</v>
      </c>
      <c r="G50" s="160">
        <v>0</v>
      </c>
      <c r="H50" s="160">
        <v>0</v>
      </c>
      <c r="I50" s="32">
        <f t="shared" si="6"/>
        <v>0</v>
      </c>
      <c r="J50" s="74"/>
      <c r="K50" s="74"/>
      <c r="L50" s="74"/>
      <c r="M50" s="32">
        <f t="shared" si="7"/>
        <v>0</v>
      </c>
      <c r="N50" s="150"/>
      <c r="O50" s="150"/>
      <c r="P50" s="150"/>
      <c r="Q50" s="32">
        <f t="shared" si="8"/>
        <v>0</v>
      </c>
      <c r="R50" s="146">
        <v>0</v>
      </c>
      <c r="S50" s="146">
        <v>0</v>
      </c>
      <c r="T50" s="146">
        <v>0</v>
      </c>
      <c r="U50" s="32">
        <f t="shared" si="9"/>
        <v>0</v>
      </c>
      <c r="V50" s="146">
        <v>0</v>
      </c>
      <c r="W50" s="146">
        <v>0</v>
      </c>
      <c r="X50" s="146">
        <v>0</v>
      </c>
      <c r="Y50" s="32">
        <f t="shared" si="10"/>
        <v>0</v>
      </c>
      <c r="Z50" s="114">
        <v>0</v>
      </c>
      <c r="AA50" s="114">
        <v>0</v>
      </c>
      <c r="AB50" s="114">
        <v>0</v>
      </c>
      <c r="AC50" s="32">
        <f t="shared" si="11"/>
        <v>0</v>
      </c>
      <c r="AD50" s="133"/>
      <c r="AE50" s="133"/>
      <c r="AF50" s="133"/>
      <c r="AG50" s="32">
        <f t="shared" si="12"/>
        <v>0</v>
      </c>
      <c r="AH50" s="178">
        <v>24</v>
      </c>
      <c r="AI50" s="178">
        <v>5919.27</v>
      </c>
      <c r="AJ50" s="178">
        <v>4048.55</v>
      </c>
      <c r="AK50" s="190">
        <f t="shared" si="13"/>
        <v>0.027938342103294465</v>
      </c>
      <c r="AL50" s="133">
        <v>0</v>
      </c>
      <c r="AM50" s="133">
        <v>0</v>
      </c>
      <c r="AN50" s="133">
        <v>0</v>
      </c>
      <c r="AO50" s="32">
        <f t="shared" si="14"/>
        <v>0</v>
      </c>
      <c r="AP50" s="30"/>
      <c r="AQ50" s="30"/>
      <c r="AR50" s="30"/>
      <c r="AS50" s="32" t="e">
        <f t="shared" si="15"/>
        <v>#DIV/0!</v>
      </c>
      <c r="AT50" s="29">
        <f t="shared" si="2"/>
        <v>32</v>
      </c>
      <c r="AU50" s="29">
        <f t="shared" si="3"/>
        <v>7839.27</v>
      </c>
      <c r="AV50" s="29">
        <f t="shared" si="4"/>
        <v>5200.55</v>
      </c>
      <c r="AW50" s="32">
        <f t="shared" si="16"/>
        <v>0.0025772284457077233</v>
      </c>
    </row>
    <row r="51" spans="1:68" ht="15.75">
      <c r="A51" s="4" t="s">
        <v>35</v>
      </c>
      <c r="B51" s="144">
        <v>0</v>
      </c>
      <c r="C51" s="145">
        <v>0</v>
      </c>
      <c r="D51" s="145">
        <v>0</v>
      </c>
      <c r="E51" s="32">
        <f t="shared" si="5"/>
        <v>0</v>
      </c>
      <c r="F51" s="157">
        <v>0</v>
      </c>
      <c r="G51" s="157">
        <v>0</v>
      </c>
      <c r="H51" s="157">
        <v>0</v>
      </c>
      <c r="I51" s="32">
        <f t="shared" si="6"/>
        <v>0</v>
      </c>
      <c r="J51" s="101">
        <v>87</v>
      </c>
      <c r="K51" s="101">
        <v>18693</v>
      </c>
      <c r="L51" s="101">
        <v>13067.215833190066</v>
      </c>
      <c r="M51" s="32">
        <f t="shared" si="7"/>
        <v>0.028697842864226795</v>
      </c>
      <c r="N51" s="135">
        <v>1</v>
      </c>
      <c r="O51" s="135">
        <v>234</v>
      </c>
      <c r="P51" s="135">
        <v>157</v>
      </c>
      <c r="Q51" s="32">
        <f t="shared" si="8"/>
        <v>0.002550547713771868</v>
      </c>
      <c r="R51" s="146">
        <v>19</v>
      </c>
      <c r="S51" s="146">
        <v>6988</v>
      </c>
      <c r="T51" s="146">
        <v>5553</v>
      </c>
      <c r="U51" s="32">
        <f t="shared" si="9"/>
        <v>0.011393986036334227</v>
      </c>
      <c r="V51" s="146">
        <v>166</v>
      </c>
      <c r="W51" s="146">
        <v>37596</v>
      </c>
      <c r="X51" s="146">
        <v>23701</v>
      </c>
      <c r="Y51" s="32">
        <f t="shared" si="10"/>
        <v>0.12779301567973395</v>
      </c>
      <c r="Z51" s="114">
        <v>1</v>
      </c>
      <c r="AA51" s="114">
        <v>80.5739</v>
      </c>
      <c r="AB51" s="114">
        <v>56.40173</v>
      </c>
      <c r="AC51" s="32">
        <f t="shared" si="11"/>
        <v>0.00014030450762290425</v>
      </c>
      <c r="AD51" s="124">
        <v>23428</v>
      </c>
      <c r="AE51" s="124">
        <v>44906</v>
      </c>
      <c r="AF51" s="124">
        <v>44587</v>
      </c>
      <c r="AG51" s="32">
        <f t="shared" si="12"/>
        <v>0.44443784639746636</v>
      </c>
      <c r="AH51" s="178">
        <v>35</v>
      </c>
      <c r="AI51" s="178">
        <v>29388.260000000002</v>
      </c>
      <c r="AJ51" s="178">
        <v>18796.100000000002</v>
      </c>
      <c r="AK51" s="190">
        <f t="shared" si="13"/>
        <v>0.13870954724156265</v>
      </c>
      <c r="AL51" s="141">
        <v>104149</v>
      </c>
      <c r="AM51" s="141">
        <v>136528.33164999817</v>
      </c>
      <c r="AN51" s="141">
        <v>136151.79077999818</v>
      </c>
      <c r="AO51" s="32">
        <f t="shared" si="14"/>
        <v>0.98615556887034</v>
      </c>
      <c r="AP51" s="63"/>
      <c r="AQ51" s="63"/>
      <c r="AR51" s="63"/>
      <c r="AS51" s="32" t="e">
        <f t="shared" si="15"/>
        <v>#DIV/0!</v>
      </c>
      <c r="AT51" s="29">
        <f t="shared" si="2"/>
        <v>127886</v>
      </c>
      <c r="AU51" s="29">
        <f t="shared" si="3"/>
        <v>274414.1655499982</v>
      </c>
      <c r="AV51" s="29">
        <f t="shared" si="4"/>
        <v>242069.50834318824</v>
      </c>
      <c r="AW51" s="32">
        <f t="shared" si="16"/>
        <v>0.09021605243353062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</row>
    <row r="52" spans="1:49" s="25" customFormat="1" ht="15.75">
      <c r="A52" s="3" t="s">
        <v>6</v>
      </c>
      <c r="B52" s="91">
        <v>684</v>
      </c>
      <c r="C52" s="91">
        <v>89741</v>
      </c>
      <c r="D52" s="91">
        <v>71361</v>
      </c>
      <c r="E52" s="56">
        <f t="shared" si="5"/>
        <v>1</v>
      </c>
      <c r="F52" s="107">
        <f>F21+F30+F31+F39+F47+F51</f>
        <v>2697</v>
      </c>
      <c r="G52" s="107">
        <f>G21+G30+G31+G39+G47+G51</f>
        <v>275752</v>
      </c>
      <c r="H52" s="107">
        <f>H21+H30+H31+H39+H47+H51</f>
        <v>214686</v>
      </c>
      <c r="I52" s="56">
        <f t="shared" si="6"/>
        <v>1</v>
      </c>
      <c r="J52" s="99">
        <f>J21+J30+J31+J39+J47+J51</f>
        <v>6021</v>
      </c>
      <c r="K52" s="99">
        <f>K21+K30+K31+K39+K47+K51</f>
        <v>651373</v>
      </c>
      <c r="L52" s="99">
        <f>L21+L30+L31+L39+L47+L51</f>
        <v>548187.5943485999</v>
      </c>
      <c r="M52" s="56">
        <f t="shared" si="7"/>
        <v>1</v>
      </c>
      <c r="N52" s="116">
        <f>N21+N30+N31+N39+N47+N51</f>
        <v>922</v>
      </c>
      <c r="O52" s="116">
        <f>O21+O30+O31+O39+O47+O51</f>
        <v>91745</v>
      </c>
      <c r="P52" s="116">
        <f>P21+P30+P31+P39+P47+P51</f>
        <v>62962</v>
      </c>
      <c r="Q52" s="56">
        <f t="shared" si="8"/>
        <v>1</v>
      </c>
      <c r="R52" s="91">
        <f>R21+R30+R31+R39+R47+R51</f>
        <v>3110</v>
      </c>
      <c r="S52" s="91">
        <v>613306</v>
      </c>
      <c r="T52" s="91">
        <v>510529</v>
      </c>
      <c r="U52" s="56">
        <f t="shared" si="9"/>
        <v>1</v>
      </c>
      <c r="V52" s="91">
        <v>1245</v>
      </c>
      <c r="W52" s="91">
        <f>W21+W30+W31+W39+W47+W51</f>
        <v>294194.4816</v>
      </c>
      <c r="X52" s="91">
        <v>240868</v>
      </c>
      <c r="Y52" s="56">
        <f t="shared" si="10"/>
        <v>1</v>
      </c>
      <c r="Z52" s="116">
        <v>4967</v>
      </c>
      <c r="AA52" s="116">
        <f>AA21+AA30+AA31+AA39+AA47+AA51</f>
        <v>574278.7695499996</v>
      </c>
      <c r="AB52" s="116">
        <f>AB21+AB30+AB31+AB39+AB47+AB51</f>
        <v>463742.9188745649</v>
      </c>
      <c r="AC52" s="56">
        <f t="shared" si="11"/>
        <v>1</v>
      </c>
      <c r="AD52" s="130">
        <f>AD21+AD30+AD31+AD39+AD47+AD51</f>
        <v>24248</v>
      </c>
      <c r="AE52" s="130">
        <f>AE21+AE30+AE31+AE39+AE47+AE51</f>
        <v>101040</v>
      </c>
      <c r="AF52" s="130">
        <f>AF21+AF30+AF31+AF39+AF47+AF51</f>
        <v>86047</v>
      </c>
      <c r="AG52" s="56">
        <f t="shared" si="12"/>
        <v>1</v>
      </c>
      <c r="AH52" s="170">
        <f>AH21+AH30+AH31+AH39+AH47+AH51</f>
        <v>1220</v>
      </c>
      <c r="AI52" s="170">
        <f>AI21+AI30+AI31+AI39+AI47+AI51</f>
        <v>211869.05000000002</v>
      </c>
      <c r="AJ52" s="170">
        <f>AJ21+AJ30+AJ31+AJ39+AJ47+AJ51</f>
        <v>160283.00000000003</v>
      </c>
      <c r="AK52" s="188">
        <f t="shared" si="13"/>
        <v>1</v>
      </c>
      <c r="AL52" s="130">
        <f>AL21+AL30+AL31+AL39+AL47+AL51</f>
        <v>104530</v>
      </c>
      <c r="AM52" s="130">
        <f>AM21+AM30+AM31+AM39+AM47+AM51</f>
        <v>138445.02425352015</v>
      </c>
      <c r="AN52" s="130">
        <f>AN21+AN30+AN31+AN39+AN47+AN51</f>
        <v>137486.3848299982</v>
      </c>
      <c r="AO52" s="56">
        <f t="shared" si="14"/>
        <v>1</v>
      </c>
      <c r="AP52" s="45">
        <f>AP21+AP30+AP31+AP39+AP47+AP51</f>
        <v>0</v>
      </c>
      <c r="AQ52" s="45">
        <f>AQ21+AQ30+AQ31+AQ39+AQ47+AQ51</f>
        <v>0</v>
      </c>
      <c r="AR52" s="45">
        <f>AR21+AR30+AR31+AR39+AR47+AR51</f>
        <v>0</v>
      </c>
      <c r="AS52" s="56" t="e">
        <f t="shared" si="15"/>
        <v>#DIV/0!</v>
      </c>
      <c r="AT52" s="58">
        <f t="shared" si="2"/>
        <v>149644</v>
      </c>
      <c r="AU52" s="58">
        <f t="shared" si="3"/>
        <v>3041744.32540352</v>
      </c>
      <c r="AV52" s="58">
        <f t="shared" si="4"/>
        <v>2496152.8980531627</v>
      </c>
      <c r="AW52" s="56">
        <f t="shared" si="16"/>
        <v>1</v>
      </c>
    </row>
    <row r="53" spans="1:49" s="78" customFormat="1" ht="15.75" hidden="1">
      <c r="A53" s="76"/>
      <c r="B53" s="92">
        <f>B15-B52</f>
        <v>0</v>
      </c>
      <c r="C53" s="92">
        <f aca="true" t="shared" si="17" ref="C53:AW53">C15-C52</f>
        <v>0</v>
      </c>
      <c r="D53" s="92">
        <f t="shared" si="17"/>
        <v>0</v>
      </c>
      <c r="E53" s="77">
        <f t="shared" si="17"/>
        <v>-0.004525840552862537</v>
      </c>
      <c r="F53" s="77">
        <f t="shared" si="17"/>
        <v>0</v>
      </c>
      <c r="G53" s="77">
        <f t="shared" si="17"/>
        <v>0</v>
      </c>
      <c r="H53" s="77">
        <f t="shared" si="17"/>
        <v>0</v>
      </c>
      <c r="I53" s="77">
        <f t="shared" si="17"/>
        <v>0</v>
      </c>
      <c r="J53" s="92">
        <f t="shared" si="17"/>
        <v>0</v>
      </c>
      <c r="K53" s="92">
        <f t="shared" si="17"/>
        <v>48000</v>
      </c>
      <c r="L53" s="92">
        <f t="shared" si="17"/>
        <v>0</v>
      </c>
      <c r="M53" s="77">
        <f t="shared" si="17"/>
        <v>0</v>
      </c>
      <c r="N53" s="117">
        <f t="shared" si="17"/>
        <v>0</v>
      </c>
      <c r="O53" s="117">
        <f t="shared" si="17"/>
        <v>0</v>
      </c>
      <c r="P53" s="117">
        <f t="shared" si="17"/>
        <v>0</v>
      </c>
      <c r="Q53" s="77">
        <f t="shared" si="17"/>
        <v>-0.17290962361956275</v>
      </c>
      <c r="R53" s="92">
        <f t="shared" si="17"/>
        <v>0</v>
      </c>
      <c r="S53" s="92">
        <f t="shared" si="17"/>
        <v>0</v>
      </c>
      <c r="T53" s="92">
        <f t="shared" si="17"/>
        <v>0</v>
      </c>
      <c r="U53" s="77">
        <f t="shared" si="17"/>
        <v>-0.0031029802589338518</v>
      </c>
      <c r="V53" s="92">
        <f t="shared" si="17"/>
        <v>0</v>
      </c>
      <c r="W53" s="92">
        <f t="shared" si="17"/>
        <v>-0.4815999999991618</v>
      </c>
      <c r="X53" s="92">
        <f t="shared" si="17"/>
        <v>0</v>
      </c>
      <c r="Y53" s="77">
        <f t="shared" si="17"/>
        <v>0</v>
      </c>
      <c r="Z53" s="117">
        <f t="shared" si="17"/>
        <v>0</v>
      </c>
      <c r="AA53" s="117">
        <f t="shared" si="17"/>
        <v>-1.3969838619232178E-09</v>
      </c>
      <c r="AB53" s="117">
        <f t="shared" si="17"/>
        <v>1.57160684466362E-09</v>
      </c>
      <c r="AC53" s="77">
        <f t="shared" si="17"/>
        <v>-0.01288607836006661</v>
      </c>
      <c r="AD53" s="131">
        <f t="shared" si="17"/>
        <v>0</v>
      </c>
      <c r="AE53" s="131">
        <f t="shared" si="17"/>
        <v>0</v>
      </c>
      <c r="AF53" s="131">
        <f t="shared" si="17"/>
        <v>0</v>
      </c>
      <c r="AG53" s="77">
        <f t="shared" si="17"/>
        <v>-0.10647329324372123</v>
      </c>
      <c r="AH53" s="182">
        <f t="shared" si="17"/>
        <v>0</v>
      </c>
      <c r="AI53" s="182">
        <f t="shared" si="17"/>
        <v>-0.0500000000174623</v>
      </c>
      <c r="AJ53" s="182">
        <f t="shared" si="17"/>
        <v>0</v>
      </c>
      <c r="AK53" s="191">
        <f t="shared" si="17"/>
        <v>0</v>
      </c>
      <c r="AL53" s="131">
        <f t="shared" si="17"/>
        <v>0</v>
      </c>
      <c r="AM53" s="131">
        <f t="shared" si="17"/>
        <v>6.402842700481415E-10</v>
      </c>
      <c r="AN53" s="131">
        <f t="shared" si="17"/>
        <v>5.238689482212067E-10</v>
      </c>
      <c r="AO53" s="77">
        <f t="shared" si="17"/>
        <v>0</v>
      </c>
      <c r="AP53" s="77">
        <f>AP15-AP52</f>
        <v>0</v>
      </c>
      <c r="AQ53" s="77">
        <f>AQ15-AQ52</f>
        <v>0</v>
      </c>
      <c r="AR53" s="77">
        <f>AR15-AR52</f>
        <v>0</v>
      </c>
      <c r="AS53" s="77" t="e">
        <f>AS15-AS52</f>
        <v>#DIV/0!</v>
      </c>
      <c r="AT53" s="77">
        <f t="shared" si="2"/>
        <v>0</v>
      </c>
      <c r="AU53" s="77">
        <f>C53+G53+K53+O53+S53+W53+AA53+AE53+AI53+AM53+AQ53</f>
        <v>47999.46839999923</v>
      </c>
      <c r="AV53" s="77">
        <f t="shared" si="4"/>
        <v>2.0954757928848267E-09</v>
      </c>
      <c r="AW53" s="77">
        <f t="shared" si="17"/>
        <v>-0.013106585934804849</v>
      </c>
    </row>
    <row r="54" spans="1:55" s="25" customFormat="1" ht="15.75">
      <c r="A54" s="43" t="s">
        <v>36</v>
      </c>
      <c r="B54" s="83"/>
      <c r="C54" s="83"/>
      <c r="D54" s="83"/>
      <c r="E54" s="54"/>
      <c r="F54" s="50"/>
      <c r="G54" s="50"/>
      <c r="H54" s="50"/>
      <c r="I54" s="54"/>
      <c r="J54" s="163"/>
      <c r="K54" s="163"/>
      <c r="L54" s="163"/>
      <c r="M54" s="54"/>
      <c r="N54" s="149"/>
      <c r="O54" s="149"/>
      <c r="P54" s="149"/>
      <c r="Q54" s="54"/>
      <c r="R54" s="162"/>
      <c r="S54" s="162"/>
      <c r="T54" s="162"/>
      <c r="U54" s="54"/>
      <c r="V54" s="162"/>
      <c r="W54" s="162"/>
      <c r="X54" s="162"/>
      <c r="Y54" s="54"/>
      <c r="Z54" s="149"/>
      <c r="AA54" s="149"/>
      <c r="AB54" s="149"/>
      <c r="AC54" s="54"/>
      <c r="AD54" s="152"/>
      <c r="AE54" s="152"/>
      <c r="AF54" s="152"/>
      <c r="AG54" s="54"/>
      <c r="AH54" s="175"/>
      <c r="AI54" s="175"/>
      <c r="AJ54" s="175"/>
      <c r="AK54" s="189"/>
      <c r="AL54" s="152"/>
      <c r="AM54" s="152"/>
      <c r="AN54" s="152"/>
      <c r="AO54" s="54"/>
      <c r="AP54" s="51"/>
      <c r="AQ54" s="51"/>
      <c r="AR54" s="51"/>
      <c r="AS54" s="54"/>
      <c r="AT54" s="50"/>
      <c r="AU54" s="50"/>
      <c r="AV54" s="50"/>
      <c r="AW54" s="54"/>
      <c r="AX54" s="20"/>
      <c r="AY54" s="20"/>
      <c r="AZ54" s="20"/>
      <c r="BA54" s="20"/>
      <c r="BB54" s="20"/>
      <c r="BC54" s="20"/>
    </row>
    <row r="55" spans="1:49" ht="15.75">
      <c r="A55" s="4" t="s">
        <v>58</v>
      </c>
      <c r="B55" s="90">
        <f>SUM(B56:B58)</f>
        <v>594</v>
      </c>
      <c r="C55" s="90">
        <f>SUM(C56:C58)</f>
        <v>82641</v>
      </c>
      <c r="D55" s="90">
        <f>SUM(D56:D58)</f>
        <v>66055</v>
      </c>
      <c r="E55" s="32">
        <f>C55/C$62</f>
        <v>0.9208834312075863</v>
      </c>
      <c r="F55" s="161">
        <f>SUM(F56:F58)</f>
        <v>2003</v>
      </c>
      <c r="G55" s="161">
        <f>SUM(G56:G58)</f>
        <v>238829</v>
      </c>
      <c r="H55" s="161">
        <f>SUM(H56:H58)</f>
        <v>187138</v>
      </c>
      <c r="I55" s="32">
        <f>G55/G$62</f>
        <v>0.8661006991789724</v>
      </c>
      <c r="J55" s="164">
        <f>SUM(J56:J58)</f>
        <v>4986</v>
      </c>
      <c r="K55" s="164">
        <v>634021</v>
      </c>
      <c r="L55" s="164">
        <f>SUM(L56:L58)</f>
        <v>503445.2429386001</v>
      </c>
      <c r="M55" s="32">
        <f>K55/K$62</f>
        <v>0.9065563011440247</v>
      </c>
      <c r="N55" s="150">
        <f>SUM(N56:N58)</f>
        <v>806</v>
      </c>
      <c r="O55" s="150">
        <f>SUM(O56:O58)</f>
        <v>84949</v>
      </c>
      <c r="P55" s="150">
        <f>SUM(P56:P58)</f>
        <v>58163</v>
      </c>
      <c r="Q55" s="32">
        <f>O55/O$62</f>
        <v>0.92592511853507</v>
      </c>
      <c r="R55" s="146">
        <f>SUM(R56:R58)</f>
        <v>2493</v>
      </c>
      <c r="S55" s="146">
        <f>SUM(S56:S58)</f>
        <v>569785</v>
      </c>
      <c r="T55" s="146">
        <f>SUM(T56:T58)</f>
        <v>479430</v>
      </c>
      <c r="U55" s="32">
        <f>S55/S$62</f>
        <v>0.9290386854196763</v>
      </c>
      <c r="V55" s="146">
        <f>SUM(V56:V58)</f>
        <v>1245</v>
      </c>
      <c r="W55" s="146">
        <f>SUM(W56:W58)</f>
        <v>294194</v>
      </c>
      <c r="X55" s="146">
        <f>SUM(X56:X58)</f>
        <v>240868</v>
      </c>
      <c r="Y55" s="32">
        <f>W55/W$62</f>
        <v>1</v>
      </c>
      <c r="Z55" s="173">
        <f>SUM(Z56:Z58)</f>
        <v>3740</v>
      </c>
      <c r="AA55" s="173">
        <f>SUM(AA56:AA58)</f>
        <v>497514.82007999957</v>
      </c>
      <c r="AB55" s="173">
        <f>SUM(AB56:AB58)</f>
        <v>407063.5183775908</v>
      </c>
      <c r="AC55" s="32">
        <f>AA55/AA$62</f>
        <v>0.8663298148212032</v>
      </c>
      <c r="AD55" s="133">
        <f>SUM(AD56:AD58)</f>
        <v>601</v>
      </c>
      <c r="AE55" s="133">
        <f>SUM(AE56:AE58)</f>
        <v>56390</v>
      </c>
      <c r="AF55" s="133">
        <f>SUM(AF56:AF58)</f>
        <v>42641</v>
      </c>
      <c r="AG55" s="32">
        <f>AE55/AE$62</f>
        <v>0.558095803642122</v>
      </c>
      <c r="AH55" s="173">
        <f>SUM(AH56:AH58)</f>
        <v>1164</v>
      </c>
      <c r="AI55" s="173">
        <f>SUM(AI56:AI58)</f>
        <v>209043.81000000003</v>
      </c>
      <c r="AJ55" s="173">
        <f>SUM(AJ56:AJ58)</f>
        <v>158106.19</v>
      </c>
      <c r="AK55" s="190">
        <f>AI55/AI$62</f>
        <v>0.9866651594463656</v>
      </c>
      <c r="AL55" s="133">
        <f>SUM(AL56:AL58)</f>
        <v>18</v>
      </c>
      <c r="AM55" s="133">
        <f>SUM(AM56:AM58)</f>
        <v>1030.63715</v>
      </c>
      <c r="AN55" s="133">
        <f>SUM(AN56:AN58)</f>
        <v>640.02835</v>
      </c>
      <c r="AO55" s="32">
        <f>AM55/AM$62</f>
        <v>0.007444379717577378</v>
      </c>
      <c r="AP55" s="30">
        <f>SUM(AP56:AP58)</f>
        <v>0</v>
      </c>
      <c r="AQ55" s="30">
        <f>SUM(AQ56:AQ58)</f>
        <v>0</v>
      </c>
      <c r="AR55" s="30">
        <f>SUM(AR56:AR58)</f>
        <v>0</v>
      </c>
      <c r="AS55" s="32" t="e">
        <f>AQ55/AQ$62</f>
        <v>#DIV/0!</v>
      </c>
      <c r="AT55" s="29">
        <f aca="true" t="shared" si="18" ref="AT55:AT63">B55+F55+J55+N55+R55+V55+Z55+AD55+AH55+AL55+AP55</f>
        <v>17650</v>
      </c>
      <c r="AU55" s="29">
        <f aca="true" t="shared" si="19" ref="AU55:AU63">C55+G55+K55+O55+S55+W55+AA55+AE55+AI55+AM55+AQ55</f>
        <v>2668398.2672299994</v>
      </c>
      <c r="AV55" s="29">
        <f aca="true" t="shared" si="20" ref="AV55:AV63">D55+H55+L55+P55+T55+X55+AB55+AF55+AJ55+AN55+AR55</f>
        <v>2143549.9796661907</v>
      </c>
      <c r="AW55" s="32">
        <f>AU55/AU$62</f>
        <v>0.8636309102217523</v>
      </c>
    </row>
    <row r="56" spans="1:49" ht="15.75">
      <c r="A56" s="4" t="s">
        <v>59</v>
      </c>
      <c r="B56" s="87">
        <v>21</v>
      </c>
      <c r="C56" s="64">
        <v>2175</v>
      </c>
      <c r="D56" s="64">
        <v>1686</v>
      </c>
      <c r="E56" s="32">
        <f aca="true" t="shared" si="21" ref="E56:E62">C56/C$62</f>
        <v>0.024236413679366176</v>
      </c>
      <c r="F56" s="160">
        <v>194</v>
      </c>
      <c r="G56" s="160">
        <v>40893</v>
      </c>
      <c r="H56" s="160">
        <v>30107</v>
      </c>
      <c r="I56" s="32">
        <f aca="true" t="shared" si="22" ref="I56:I62">G56/G$62</f>
        <v>0.1482962952217935</v>
      </c>
      <c r="J56" s="165">
        <v>578</v>
      </c>
      <c r="K56" s="165">
        <v>166692</v>
      </c>
      <c r="L56" s="165">
        <v>130996.93275367007</v>
      </c>
      <c r="M56" s="32">
        <f aca="true" t="shared" si="23" ref="M56:M62">K56/K$62</f>
        <v>0.2383449175189777</v>
      </c>
      <c r="N56" s="135">
        <v>16</v>
      </c>
      <c r="O56" s="135">
        <v>2463</v>
      </c>
      <c r="P56" s="135">
        <v>1652</v>
      </c>
      <c r="Q56" s="32">
        <f aca="true" t="shared" si="24" ref="Q56:Q62">O56/O$62</f>
        <v>0.026846149653932096</v>
      </c>
      <c r="R56" s="146">
        <v>165</v>
      </c>
      <c r="S56" s="146">
        <v>39264</v>
      </c>
      <c r="T56" s="146">
        <v>30621</v>
      </c>
      <c r="U56" s="32">
        <f aca="true" t="shared" si="25" ref="U56:U62">S56/S$62</f>
        <v>0.06402024438045609</v>
      </c>
      <c r="V56" s="64">
        <v>132</v>
      </c>
      <c r="W56" s="64">
        <v>53252.5344</v>
      </c>
      <c r="X56" s="64">
        <v>42120.7072</v>
      </c>
      <c r="Y56" s="32">
        <f aca="true" t="shared" si="26" ref="Y56:Y62">W56/W$62</f>
        <v>0.18101162634180165</v>
      </c>
      <c r="Z56" s="173">
        <v>75</v>
      </c>
      <c r="AA56" s="173">
        <v>21461.565909999994</v>
      </c>
      <c r="AB56" s="173">
        <v>15837.36665</v>
      </c>
      <c r="AC56" s="32">
        <f aca="true" t="shared" si="27" ref="AC56:AC62">AA56/AA$62</f>
        <v>0.0373713378379234</v>
      </c>
      <c r="AD56" s="124">
        <v>29</v>
      </c>
      <c r="AE56" s="124">
        <v>3494</v>
      </c>
      <c r="AF56" s="124">
        <v>2240</v>
      </c>
      <c r="AG56" s="32">
        <f aca="true" t="shared" si="28" ref="AG56:AG62">AE56/AE$62</f>
        <v>0.03458036421219319</v>
      </c>
      <c r="AH56" s="178">
        <v>81</v>
      </c>
      <c r="AI56" s="178">
        <v>18808.69</v>
      </c>
      <c r="AJ56" s="178">
        <v>15062.36</v>
      </c>
      <c r="AK56" s="190">
        <f aca="true" t="shared" si="29" ref="AK56:AK62">AI56/AI$62</f>
        <v>0.08877507120553944</v>
      </c>
      <c r="AL56" s="141">
        <v>0</v>
      </c>
      <c r="AM56" s="141">
        <v>0</v>
      </c>
      <c r="AN56" s="141">
        <v>0</v>
      </c>
      <c r="AO56" s="32">
        <f aca="true" t="shared" si="30" ref="AO56:AO62">AM56/AM$62</f>
        <v>0</v>
      </c>
      <c r="AP56" s="67"/>
      <c r="AQ56" s="67"/>
      <c r="AR56" s="67"/>
      <c r="AS56" s="32" t="e">
        <f aca="true" t="shared" si="31" ref="AS56:AS62">AQ56/AQ$62</f>
        <v>#DIV/0!</v>
      </c>
      <c r="AT56" s="29">
        <f t="shared" si="18"/>
        <v>1291</v>
      </c>
      <c r="AU56" s="29">
        <f t="shared" si="19"/>
        <v>348503.79031</v>
      </c>
      <c r="AV56" s="29">
        <f t="shared" si="20"/>
        <v>270323.3666036701</v>
      </c>
      <c r="AW56" s="32">
        <f aca="true" t="shared" si="32" ref="AW56:AW62">AU56/AU$62</f>
        <v>0.11279374947038726</v>
      </c>
    </row>
    <row r="57" spans="1:49" ht="15.75">
      <c r="A57" s="4" t="s">
        <v>60</v>
      </c>
      <c r="B57" s="87">
        <v>87</v>
      </c>
      <c r="C57" s="64">
        <v>14891</v>
      </c>
      <c r="D57" s="64">
        <v>11336</v>
      </c>
      <c r="E57" s="32">
        <f t="shared" si="21"/>
        <v>0.16593307406870883</v>
      </c>
      <c r="F57" s="160">
        <v>288</v>
      </c>
      <c r="G57" s="160">
        <v>29457</v>
      </c>
      <c r="H57" s="160">
        <v>23232</v>
      </c>
      <c r="I57" s="32">
        <f t="shared" si="22"/>
        <v>0.10682424787490209</v>
      </c>
      <c r="J57" s="165">
        <v>559</v>
      </c>
      <c r="K57" s="165">
        <v>78903</v>
      </c>
      <c r="L57" s="165">
        <v>55792.67606290012</v>
      </c>
      <c r="M57" s="32">
        <f t="shared" si="23"/>
        <v>0.1128196255789114</v>
      </c>
      <c r="N57" s="135">
        <v>38</v>
      </c>
      <c r="O57" s="135">
        <v>3123</v>
      </c>
      <c r="P57" s="135">
        <v>2165</v>
      </c>
      <c r="Q57" s="32">
        <f t="shared" si="24"/>
        <v>0.034040002179955314</v>
      </c>
      <c r="R57" s="146">
        <v>762</v>
      </c>
      <c r="S57" s="146">
        <v>112758.00000000004</v>
      </c>
      <c r="T57" s="146">
        <v>93109.99999999999</v>
      </c>
      <c r="U57" s="32">
        <f t="shared" si="25"/>
        <v>0.18385275865554884</v>
      </c>
      <c r="V57" s="64"/>
      <c r="W57" s="64"/>
      <c r="X57" s="64"/>
      <c r="Y57" s="32">
        <f t="shared" si="26"/>
        <v>0</v>
      </c>
      <c r="Z57" s="173">
        <v>602</v>
      </c>
      <c r="AA57" s="173">
        <v>90043.11806000008</v>
      </c>
      <c r="AB57" s="173">
        <v>71098.91683542795</v>
      </c>
      <c r="AC57" s="32">
        <f t="shared" si="27"/>
        <v>0.1567933951842886</v>
      </c>
      <c r="AD57" s="124">
        <v>53</v>
      </c>
      <c r="AE57" s="124">
        <v>4975</v>
      </c>
      <c r="AF57" s="124">
        <v>3389</v>
      </c>
      <c r="AG57" s="32">
        <f t="shared" si="28"/>
        <v>0.04923792557403009</v>
      </c>
      <c r="AH57" s="178">
        <v>111</v>
      </c>
      <c r="AI57" s="178">
        <v>15850.02</v>
      </c>
      <c r="AJ57" s="178">
        <v>12370.07</v>
      </c>
      <c r="AK57" s="190">
        <f t="shared" si="29"/>
        <v>0.07481045485407141</v>
      </c>
      <c r="AL57" s="141">
        <v>0</v>
      </c>
      <c r="AM57" s="141">
        <v>0</v>
      </c>
      <c r="AN57" s="141">
        <v>0</v>
      </c>
      <c r="AO57" s="32">
        <f t="shared" si="30"/>
        <v>0</v>
      </c>
      <c r="AP57" s="67"/>
      <c r="AQ57" s="67"/>
      <c r="AR57" s="67"/>
      <c r="AS57" s="32" t="e">
        <f t="shared" si="31"/>
        <v>#DIV/0!</v>
      </c>
      <c r="AT57" s="29">
        <f t="shared" si="18"/>
        <v>2500</v>
      </c>
      <c r="AU57" s="29">
        <f t="shared" si="19"/>
        <v>350000.13806000014</v>
      </c>
      <c r="AV57" s="29">
        <f t="shared" si="20"/>
        <v>272493.66289832804</v>
      </c>
      <c r="AW57" s="32">
        <f t="shared" si="32"/>
        <v>0.11327804455677343</v>
      </c>
    </row>
    <row r="58" spans="1:49" ht="15.75">
      <c r="A58" s="4" t="s">
        <v>61</v>
      </c>
      <c r="B58" s="87">
        <v>486</v>
      </c>
      <c r="C58" s="64">
        <v>65575</v>
      </c>
      <c r="D58" s="64">
        <v>53033</v>
      </c>
      <c r="E58" s="32">
        <f t="shared" si="21"/>
        <v>0.7307139434595112</v>
      </c>
      <c r="F58" s="160">
        <v>1521</v>
      </c>
      <c r="G58" s="160">
        <v>168479</v>
      </c>
      <c r="H58" s="160">
        <v>133799</v>
      </c>
      <c r="I58" s="32">
        <f t="shared" si="22"/>
        <v>0.6109801560822768</v>
      </c>
      <c r="J58" s="165">
        <v>3849</v>
      </c>
      <c r="K58" s="165">
        <v>321426</v>
      </c>
      <c r="L58" s="165">
        <v>316655.6341220299</v>
      </c>
      <c r="M58" s="32">
        <f t="shared" si="23"/>
        <v>0.45959166281798125</v>
      </c>
      <c r="N58" s="135">
        <v>752</v>
      </c>
      <c r="O58" s="135">
        <v>79363</v>
      </c>
      <c r="P58" s="135">
        <v>54346</v>
      </c>
      <c r="Q58" s="32">
        <f t="shared" si="24"/>
        <v>0.8650389667011826</v>
      </c>
      <c r="R58" s="146">
        <v>1566</v>
      </c>
      <c r="S58" s="146">
        <v>417763</v>
      </c>
      <c r="T58" s="146">
        <v>355699</v>
      </c>
      <c r="U58" s="32">
        <f t="shared" si="25"/>
        <v>0.6811656823836715</v>
      </c>
      <c r="V58" s="64">
        <v>1113</v>
      </c>
      <c r="W58" s="64">
        <v>240941.4656</v>
      </c>
      <c r="X58" s="64">
        <v>198747.2928</v>
      </c>
      <c r="Y58" s="32">
        <f t="shared" si="26"/>
        <v>0.8189883736581983</v>
      </c>
      <c r="Z58" s="173">
        <v>3063</v>
      </c>
      <c r="AA58" s="173">
        <v>386010.1361099995</v>
      </c>
      <c r="AB58" s="173">
        <v>320127.23489216284</v>
      </c>
      <c r="AC58" s="32">
        <f t="shared" si="27"/>
        <v>0.6721650817989911</v>
      </c>
      <c r="AD58" s="124">
        <v>519</v>
      </c>
      <c r="AE58" s="124">
        <v>47921</v>
      </c>
      <c r="AF58" s="124">
        <v>37012</v>
      </c>
      <c r="AG58" s="32">
        <f t="shared" si="28"/>
        <v>0.47427751385589867</v>
      </c>
      <c r="AH58" s="178">
        <v>972</v>
      </c>
      <c r="AI58" s="178">
        <v>174385.10000000003</v>
      </c>
      <c r="AJ58" s="178">
        <v>130673.76000000001</v>
      </c>
      <c r="AK58" s="190">
        <f t="shared" si="29"/>
        <v>0.8230796333867548</v>
      </c>
      <c r="AL58" s="141">
        <v>18</v>
      </c>
      <c r="AM58" s="141">
        <v>1030.63715</v>
      </c>
      <c r="AN58" s="141">
        <v>640.02835</v>
      </c>
      <c r="AO58" s="32">
        <f t="shared" si="30"/>
        <v>0.007444379717577378</v>
      </c>
      <c r="AP58" s="67"/>
      <c r="AQ58" s="67"/>
      <c r="AR58" s="67"/>
      <c r="AS58" s="32" t="e">
        <f t="shared" si="31"/>
        <v>#DIV/0!</v>
      </c>
      <c r="AT58" s="29">
        <f t="shared" si="18"/>
        <v>13859</v>
      </c>
      <c r="AU58" s="29">
        <f t="shared" si="19"/>
        <v>1902894.3388599998</v>
      </c>
      <c r="AV58" s="29">
        <f t="shared" si="20"/>
        <v>1600732.9501641928</v>
      </c>
      <c r="AW58" s="32">
        <f t="shared" si="32"/>
        <v>0.61587447050453</v>
      </c>
    </row>
    <row r="59" spans="1:49" ht="15.75">
      <c r="A59" s="4" t="s">
        <v>38</v>
      </c>
      <c r="B59" s="144">
        <v>2</v>
      </c>
      <c r="C59" s="145">
        <v>1181</v>
      </c>
      <c r="D59" s="145">
        <v>976</v>
      </c>
      <c r="E59" s="32">
        <f t="shared" si="21"/>
        <v>0.013160094048428255</v>
      </c>
      <c r="F59" s="160">
        <v>71</v>
      </c>
      <c r="G59" s="160">
        <v>4251</v>
      </c>
      <c r="H59" s="160">
        <v>3994</v>
      </c>
      <c r="I59" s="32">
        <f t="shared" si="22"/>
        <v>0.015416025994371755</v>
      </c>
      <c r="J59" s="165">
        <v>0</v>
      </c>
      <c r="K59" s="165">
        <v>0</v>
      </c>
      <c r="L59" s="165">
        <v>0</v>
      </c>
      <c r="M59" s="32">
        <f t="shared" si="23"/>
        <v>0</v>
      </c>
      <c r="N59" s="135"/>
      <c r="O59" s="135"/>
      <c r="P59" s="135"/>
      <c r="Q59" s="32">
        <f t="shared" si="24"/>
        <v>0</v>
      </c>
      <c r="R59" s="146">
        <v>17</v>
      </c>
      <c r="S59" s="146">
        <v>5411</v>
      </c>
      <c r="T59" s="146">
        <v>4823</v>
      </c>
      <c r="U59" s="32">
        <f t="shared" si="25"/>
        <v>0.008822675793160347</v>
      </c>
      <c r="V59" s="64"/>
      <c r="W59" s="64"/>
      <c r="X59" s="64"/>
      <c r="Y59" s="32">
        <f t="shared" si="26"/>
        <v>0</v>
      </c>
      <c r="Z59" s="173">
        <v>67</v>
      </c>
      <c r="AA59" s="173">
        <v>3800.137269999999</v>
      </c>
      <c r="AB59" s="173">
        <v>3514.140077484999</v>
      </c>
      <c r="AC59" s="32">
        <f t="shared" si="27"/>
        <v>0.006617234471296504</v>
      </c>
      <c r="AD59" s="124">
        <v>0</v>
      </c>
      <c r="AE59" s="124">
        <v>0</v>
      </c>
      <c r="AF59" s="124">
        <v>0</v>
      </c>
      <c r="AG59" s="32">
        <f t="shared" si="28"/>
        <v>0</v>
      </c>
      <c r="AH59" s="178">
        <v>2</v>
      </c>
      <c r="AI59" s="178">
        <v>158</v>
      </c>
      <c r="AJ59" s="178">
        <v>158</v>
      </c>
      <c r="AK59" s="190">
        <f t="shared" si="29"/>
        <v>0.0007457436562820288</v>
      </c>
      <c r="AL59" s="141">
        <v>0</v>
      </c>
      <c r="AM59" s="141">
        <v>0</v>
      </c>
      <c r="AN59" s="141">
        <v>0</v>
      </c>
      <c r="AO59" s="32">
        <f t="shared" si="30"/>
        <v>0</v>
      </c>
      <c r="AP59" s="67"/>
      <c r="AQ59" s="67"/>
      <c r="AR59" s="67"/>
      <c r="AS59" s="32" t="e">
        <f t="shared" si="31"/>
        <v>#DIV/0!</v>
      </c>
      <c r="AT59" s="29">
        <f t="shared" si="18"/>
        <v>159</v>
      </c>
      <c r="AU59" s="29">
        <f t="shared" si="19"/>
        <v>14801.13727</v>
      </c>
      <c r="AV59" s="29">
        <f t="shared" si="20"/>
        <v>13465.140077484999</v>
      </c>
      <c r="AW59" s="32">
        <f t="shared" si="32"/>
        <v>0.004790409216565951</v>
      </c>
    </row>
    <row r="60" spans="1:49" ht="15.75">
      <c r="A60" s="4" t="s">
        <v>39</v>
      </c>
      <c r="B60" s="144">
        <v>88</v>
      </c>
      <c r="C60" s="145">
        <v>5919</v>
      </c>
      <c r="D60" s="145">
        <v>4330</v>
      </c>
      <c r="E60" s="32">
        <f t="shared" si="21"/>
        <v>0.06595647474398547</v>
      </c>
      <c r="F60" s="160">
        <v>616</v>
      </c>
      <c r="G60" s="160">
        <v>31990</v>
      </c>
      <c r="H60" s="160">
        <v>22978</v>
      </c>
      <c r="I60" s="32">
        <f t="shared" si="22"/>
        <v>0.11601003800516406</v>
      </c>
      <c r="J60" s="165">
        <v>1035</v>
      </c>
      <c r="K60" s="165">
        <v>65352</v>
      </c>
      <c r="L60" s="165">
        <v>44742.35140999995</v>
      </c>
      <c r="M60" s="32">
        <f t="shared" si="23"/>
        <v>0.09344369885597528</v>
      </c>
      <c r="N60" s="135">
        <v>105</v>
      </c>
      <c r="O60" s="135">
        <v>6147</v>
      </c>
      <c r="P60" s="135">
        <v>4347</v>
      </c>
      <c r="Q60" s="32">
        <f t="shared" si="24"/>
        <v>0.06700092648100714</v>
      </c>
      <c r="R60" s="146">
        <v>595</v>
      </c>
      <c r="S60" s="146">
        <v>37574</v>
      </c>
      <c r="T60" s="146">
        <v>25800</v>
      </c>
      <c r="U60" s="32">
        <f t="shared" si="25"/>
        <v>0.0612646867958246</v>
      </c>
      <c r="V60" s="64"/>
      <c r="W60" s="64"/>
      <c r="X60" s="64"/>
      <c r="Y60" s="32">
        <f t="shared" si="26"/>
        <v>0</v>
      </c>
      <c r="Z60" s="173">
        <v>1139</v>
      </c>
      <c r="AA60" s="173">
        <v>71655.08738999999</v>
      </c>
      <c r="AB60" s="173">
        <v>52030.76261288004</v>
      </c>
      <c r="AC60" s="32">
        <f t="shared" si="27"/>
        <v>0.12477404910188192</v>
      </c>
      <c r="AD60" s="124">
        <v>23647</v>
      </c>
      <c r="AE60" s="124">
        <v>44650</v>
      </c>
      <c r="AF60" s="124">
        <v>43406</v>
      </c>
      <c r="AG60" s="32">
        <f t="shared" si="28"/>
        <v>0.4419041963578781</v>
      </c>
      <c r="AH60" s="178">
        <v>54</v>
      </c>
      <c r="AI60" s="178">
        <v>2667.24</v>
      </c>
      <c r="AJ60" s="178">
        <v>2018.81</v>
      </c>
      <c r="AK60" s="190">
        <f t="shared" si="29"/>
        <v>0.012589096897352395</v>
      </c>
      <c r="AL60" s="141">
        <v>104512</v>
      </c>
      <c r="AM60" s="141">
        <v>137414.38712</v>
      </c>
      <c r="AN60" s="141">
        <v>136846.35648000002</v>
      </c>
      <c r="AO60" s="32">
        <f t="shared" si="30"/>
        <v>0.992555795586695</v>
      </c>
      <c r="AP60" s="67"/>
      <c r="AQ60" s="67"/>
      <c r="AR60" s="67"/>
      <c r="AS60" s="32" t="e">
        <f t="shared" si="31"/>
        <v>#DIV/0!</v>
      </c>
      <c r="AT60" s="29">
        <f t="shared" si="18"/>
        <v>131791</v>
      </c>
      <c r="AU60" s="29">
        <f t="shared" si="19"/>
        <v>403368.71450999996</v>
      </c>
      <c r="AV60" s="29">
        <f t="shared" si="20"/>
        <v>336499.28050288</v>
      </c>
      <c r="AW60" s="32">
        <f t="shared" si="32"/>
        <v>0.13055086054634393</v>
      </c>
    </row>
    <row r="61" spans="1:49" ht="15.75">
      <c r="A61" s="4" t="s">
        <v>40</v>
      </c>
      <c r="B61" s="144">
        <v>0</v>
      </c>
      <c r="C61" s="145">
        <v>0</v>
      </c>
      <c r="D61" s="145">
        <v>0</v>
      </c>
      <c r="E61" s="32">
        <f t="shared" si="21"/>
        <v>0</v>
      </c>
      <c r="F61" s="160">
        <v>7</v>
      </c>
      <c r="G61" s="160">
        <v>682</v>
      </c>
      <c r="H61" s="160">
        <v>576</v>
      </c>
      <c r="I61" s="32">
        <f t="shared" si="22"/>
        <v>0.0024732368214917754</v>
      </c>
      <c r="J61" s="165"/>
      <c r="K61" s="165"/>
      <c r="L61" s="165"/>
      <c r="M61" s="32">
        <f t="shared" si="23"/>
        <v>0</v>
      </c>
      <c r="N61" s="135">
        <v>11</v>
      </c>
      <c r="O61" s="135">
        <v>649</v>
      </c>
      <c r="P61" s="135">
        <v>452</v>
      </c>
      <c r="Q61" s="32">
        <f t="shared" si="24"/>
        <v>0.00707395498392283</v>
      </c>
      <c r="R61" s="146">
        <v>5</v>
      </c>
      <c r="S61" s="146">
        <v>536</v>
      </c>
      <c r="T61" s="146">
        <v>476</v>
      </c>
      <c r="U61" s="32">
        <f t="shared" si="25"/>
        <v>0.0008739519913387445</v>
      </c>
      <c r="V61" s="146"/>
      <c r="W61" s="146"/>
      <c r="X61" s="146"/>
      <c r="Y61" s="32">
        <f t="shared" si="26"/>
        <v>0</v>
      </c>
      <c r="Z61" s="173">
        <v>21</v>
      </c>
      <c r="AA61" s="173">
        <v>1308.7248100000002</v>
      </c>
      <c r="AB61" s="173">
        <v>1134.49780661</v>
      </c>
      <c r="AC61" s="32">
        <f t="shared" si="27"/>
        <v>0.0022789016056183075</v>
      </c>
      <c r="AD61" s="124">
        <v>0</v>
      </c>
      <c r="AE61" s="124">
        <v>0</v>
      </c>
      <c r="AF61" s="124">
        <v>0</v>
      </c>
      <c r="AG61" s="32">
        <f t="shared" si="28"/>
        <v>0</v>
      </c>
      <c r="AH61" s="178">
        <v>0</v>
      </c>
      <c r="AI61" s="178">
        <v>0</v>
      </c>
      <c r="AJ61" s="178">
        <v>0</v>
      </c>
      <c r="AK61" s="190">
        <f t="shared" si="29"/>
        <v>0</v>
      </c>
      <c r="AL61" s="141">
        <v>0</v>
      </c>
      <c r="AM61" s="141">
        <v>0</v>
      </c>
      <c r="AN61" s="141">
        <v>0</v>
      </c>
      <c r="AO61" s="32">
        <f t="shared" si="30"/>
        <v>0</v>
      </c>
      <c r="AP61" s="67">
        <v>0</v>
      </c>
      <c r="AQ61" s="67">
        <v>0</v>
      </c>
      <c r="AR61" s="67"/>
      <c r="AS61" s="32" t="e">
        <f t="shared" si="31"/>
        <v>#DIV/0!</v>
      </c>
      <c r="AT61" s="29">
        <f t="shared" si="18"/>
        <v>44</v>
      </c>
      <c r="AU61" s="29">
        <f t="shared" si="19"/>
        <v>3175.72481</v>
      </c>
      <c r="AV61" s="29">
        <f t="shared" si="20"/>
        <v>2638.49780661</v>
      </c>
      <c r="AW61" s="32">
        <f t="shared" si="32"/>
        <v>0.0010278278703580426</v>
      </c>
    </row>
    <row r="62" spans="1:49" s="25" customFormat="1" ht="15.75">
      <c r="A62" s="3" t="s">
        <v>6</v>
      </c>
      <c r="B62" s="91">
        <f>B55+B59+B60+B61</f>
        <v>684</v>
      </c>
      <c r="C62" s="91">
        <f>C55+C59+C60+C61</f>
        <v>89741</v>
      </c>
      <c r="D62" s="91">
        <f>D55+D59+D60+D61</f>
        <v>71361</v>
      </c>
      <c r="E62" s="56">
        <f t="shared" si="21"/>
        <v>1</v>
      </c>
      <c r="F62" s="107">
        <v>2697</v>
      </c>
      <c r="G62" s="107">
        <v>275752</v>
      </c>
      <c r="H62" s="107">
        <v>214686</v>
      </c>
      <c r="I62" s="56">
        <f t="shared" si="22"/>
        <v>1</v>
      </c>
      <c r="J62" s="99">
        <f>J55+J59+J60+J61</f>
        <v>6021</v>
      </c>
      <c r="K62" s="99">
        <f>K55+K59+K60+K61</f>
        <v>699373</v>
      </c>
      <c r="L62" s="99">
        <f>L55+L59+L60+L61</f>
        <v>548187.5943486</v>
      </c>
      <c r="M62" s="56">
        <f t="shared" si="23"/>
        <v>1</v>
      </c>
      <c r="N62" s="116">
        <f>N55+N59+N60+N61</f>
        <v>922</v>
      </c>
      <c r="O62" s="116">
        <f>O55+O59+O60+O61</f>
        <v>91745</v>
      </c>
      <c r="P62" s="116">
        <f>P55+P59+P60+P61</f>
        <v>62962</v>
      </c>
      <c r="Q62" s="56">
        <f t="shared" si="24"/>
        <v>1</v>
      </c>
      <c r="R62" s="91">
        <f>R55+R59+R60+R61</f>
        <v>3110</v>
      </c>
      <c r="S62" s="91">
        <f>S55+S59+S60+S61</f>
        <v>613306</v>
      </c>
      <c r="T62" s="91">
        <f>T55+T59+T60+T61</f>
        <v>510529</v>
      </c>
      <c r="U62" s="56">
        <f t="shared" si="25"/>
        <v>1</v>
      </c>
      <c r="V62" s="91">
        <v>1245</v>
      </c>
      <c r="W62" s="91">
        <f>W55+W59+W60+W61</f>
        <v>294194</v>
      </c>
      <c r="X62" s="91">
        <f>X55+X59+X60+X61</f>
        <v>240868</v>
      </c>
      <c r="Y62" s="56">
        <f t="shared" si="26"/>
        <v>1</v>
      </c>
      <c r="Z62" s="116">
        <f>Z55+Z59+Z60+Z61</f>
        <v>4967</v>
      </c>
      <c r="AA62" s="116">
        <f>AA55+AA59+AA60+AA61</f>
        <v>574278.7695499996</v>
      </c>
      <c r="AB62" s="116">
        <f>AB55+AB59+AB60+AB61</f>
        <v>463742.91887456586</v>
      </c>
      <c r="AC62" s="56">
        <f t="shared" si="27"/>
        <v>1</v>
      </c>
      <c r="AD62" s="130">
        <f>AD55+AD59+AD60+AD61</f>
        <v>24248</v>
      </c>
      <c r="AE62" s="130">
        <f>AE55+AE59+AE60+AE61</f>
        <v>101040</v>
      </c>
      <c r="AF62" s="130">
        <f>AF55+AF59+AF60+AF61</f>
        <v>86047</v>
      </c>
      <c r="AG62" s="56">
        <f t="shared" si="28"/>
        <v>1</v>
      </c>
      <c r="AH62" s="170">
        <f>AH55+AH59+AH60+AH61</f>
        <v>1220</v>
      </c>
      <c r="AI62" s="170">
        <f>AI55+AI59+AI60+AI61</f>
        <v>211869.05000000002</v>
      </c>
      <c r="AJ62" s="170">
        <f>AJ55+AJ59+AJ60+AJ61</f>
        <v>160283</v>
      </c>
      <c r="AK62" s="188">
        <f t="shared" si="29"/>
        <v>1</v>
      </c>
      <c r="AL62" s="130">
        <v>104530</v>
      </c>
      <c r="AM62" s="130">
        <v>138445</v>
      </c>
      <c r="AN62" s="130">
        <v>137486</v>
      </c>
      <c r="AO62" s="56">
        <f t="shared" si="30"/>
        <v>1</v>
      </c>
      <c r="AP62" s="45"/>
      <c r="AQ62" s="45"/>
      <c r="AR62" s="45"/>
      <c r="AS62" s="56" t="e">
        <f t="shared" si="31"/>
        <v>#DIV/0!</v>
      </c>
      <c r="AT62" s="58">
        <f t="shared" si="18"/>
        <v>149644</v>
      </c>
      <c r="AU62" s="58">
        <f t="shared" si="19"/>
        <v>3089743.819549999</v>
      </c>
      <c r="AV62" s="58">
        <f t="shared" si="20"/>
        <v>2496152.513223166</v>
      </c>
      <c r="AW62" s="56">
        <f t="shared" si="32"/>
        <v>1</v>
      </c>
    </row>
    <row r="63" spans="1:49" s="78" customFormat="1" ht="15.75" hidden="1">
      <c r="A63" s="76"/>
      <c r="B63" s="92">
        <f>B15-B62</f>
        <v>0</v>
      </c>
      <c r="C63" s="92">
        <f aca="true" t="shared" si="33" ref="C63:AW63">C15-C62</f>
        <v>0</v>
      </c>
      <c r="D63" s="92">
        <f t="shared" si="33"/>
        <v>0</v>
      </c>
      <c r="E63" s="77">
        <f t="shared" si="33"/>
        <v>-0.004525840552862537</v>
      </c>
      <c r="F63" s="77">
        <f t="shared" si="33"/>
        <v>0</v>
      </c>
      <c r="G63" s="77">
        <f t="shared" si="33"/>
        <v>0</v>
      </c>
      <c r="H63" s="77">
        <f t="shared" si="33"/>
        <v>0</v>
      </c>
      <c r="I63" s="77">
        <f t="shared" si="33"/>
        <v>0</v>
      </c>
      <c r="J63" s="92">
        <f t="shared" si="33"/>
        <v>0</v>
      </c>
      <c r="K63" s="92">
        <f t="shared" si="33"/>
        <v>0</v>
      </c>
      <c r="L63" s="92">
        <f t="shared" si="33"/>
        <v>0</v>
      </c>
      <c r="M63" s="77">
        <f t="shared" si="33"/>
        <v>0</v>
      </c>
      <c r="N63" s="117">
        <f t="shared" si="33"/>
        <v>0</v>
      </c>
      <c r="O63" s="117">
        <f t="shared" si="33"/>
        <v>0</v>
      </c>
      <c r="P63" s="117">
        <f t="shared" si="33"/>
        <v>0</v>
      </c>
      <c r="Q63" s="77">
        <f t="shared" si="33"/>
        <v>-0.17290962361956275</v>
      </c>
      <c r="R63" s="92">
        <f t="shared" si="33"/>
        <v>0</v>
      </c>
      <c r="S63" s="92">
        <f t="shared" si="33"/>
        <v>0</v>
      </c>
      <c r="T63" s="92">
        <f t="shared" si="33"/>
        <v>0</v>
      </c>
      <c r="U63" s="77">
        <f t="shared" si="33"/>
        <v>-0.0031029802589338518</v>
      </c>
      <c r="V63" s="92">
        <f t="shared" si="33"/>
        <v>0</v>
      </c>
      <c r="W63" s="92">
        <f t="shared" si="33"/>
        <v>0</v>
      </c>
      <c r="X63" s="92">
        <f t="shared" si="33"/>
        <v>0</v>
      </c>
      <c r="Y63" s="77">
        <f t="shared" si="33"/>
        <v>0</v>
      </c>
      <c r="Z63" s="117">
        <f t="shared" si="33"/>
        <v>0</v>
      </c>
      <c r="AA63" s="117">
        <f t="shared" si="33"/>
        <v>-1.3969838619232178E-09</v>
      </c>
      <c r="AB63" s="117">
        <f t="shared" si="33"/>
        <v>5.820766091346741E-10</v>
      </c>
      <c r="AC63" s="77">
        <f t="shared" si="33"/>
        <v>-0.01288607836006661</v>
      </c>
      <c r="AD63" s="131">
        <f t="shared" si="33"/>
        <v>0</v>
      </c>
      <c r="AE63" s="131">
        <f t="shared" si="33"/>
        <v>0</v>
      </c>
      <c r="AF63" s="131">
        <f t="shared" si="33"/>
        <v>0</v>
      </c>
      <c r="AG63" s="77">
        <f t="shared" si="33"/>
        <v>-0.10647329324372123</v>
      </c>
      <c r="AH63" s="182">
        <f t="shared" si="33"/>
        <v>0</v>
      </c>
      <c r="AI63" s="182">
        <f t="shared" si="33"/>
        <v>-0.0500000000174623</v>
      </c>
      <c r="AJ63" s="182">
        <f t="shared" si="33"/>
        <v>0</v>
      </c>
      <c r="AK63" s="191">
        <f t="shared" si="33"/>
        <v>0</v>
      </c>
      <c r="AL63" s="131">
        <f t="shared" si="33"/>
        <v>0</v>
      </c>
      <c r="AM63" s="131">
        <f t="shared" si="33"/>
        <v>0.02425352079444565</v>
      </c>
      <c r="AN63" s="131">
        <f t="shared" si="33"/>
        <v>0.38482999871484935</v>
      </c>
      <c r="AO63" s="77">
        <f t="shared" si="33"/>
        <v>0</v>
      </c>
      <c r="AP63" s="77">
        <f>AP15-AP62</f>
        <v>0</v>
      </c>
      <c r="AQ63" s="77">
        <f>AQ15-AQ62</f>
        <v>0</v>
      </c>
      <c r="AR63" s="77">
        <f>AR15-AR62</f>
        <v>0</v>
      </c>
      <c r="AS63" s="77" t="e">
        <f>AS15-AS62</f>
        <v>#DIV/0!</v>
      </c>
      <c r="AT63" s="77">
        <f t="shared" si="18"/>
        <v>0</v>
      </c>
      <c r="AU63" s="77">
        <f t="shared" si="19"/>
        <v>-0.02574648062000051</v>
      </c>
      <c r="AV63" s="77">
        <f t="shared" si="20"/>
        <v>0.38482999929692596</v>
      </c>
      <c r="AW63" s="77">
        <f t="shared" si="33"/>
        <v>-0.013106585934804849</v>
      </c>
    </row>
    <row r="64" spans="1:55" s="25" customFormat="1" ht="15.75">
      <c r="A64" s="43" t="s">
        <v>62</v>
      </c>
      <c r="B64" s="83"/>
      <c r="C64" s="83"/>
      <c r="D64" s="83"/>
      <c r="E64" s="54"/>
      <c r="F64" s="50"/>
      <c r="G64" s="50"/>
      <c r="H64" s="50"/>
      <c r="I64" s="54"/>
      <c r="J64" s="163"/>
      <c r="K64" s="163"/>
      <c r="L64" s="163"/>
      <c r="M64" s="54"/>
      <c r="N64" s="149"/>
      <c r="O64" s="149"/>
      <c r="P64" s="149"/>
      <c r="Q64" s="54"/>
      <c r="R64" s="162"/>
      <c r="S64" s="162"/>
      <c r="T64" s="162"/>
      <c r="U64" s="54"/>
      <c r="V64" s="162"/>
      <c r="W64" s="162"/>
      <c r="X64" s="162"/>
      <c r="Y64" s="54"/>
      <c r="Z64" s="149"/>
      <c r="AA64" s="149"/>
      <c r="AB64" s="149"/>
      <c r="AC64" s="54"/>
      <c r="AD64" s="152"/>
      <c r="AE64" s="152"/>
      <c r="AF64" s="152"/>
      <c r="AG64" s="54"/>
      <c r="AH64" s="175"/>
      <c r="AI64" s="175"/>
      <c r="AJ64" s="175"/>
      <c r="AK64" s="189"/>
      <c r="AL64" s="152"/>
      <c r="AM64" s="152"/>
      <c r="AN64" s="152"/>
      <c r="AO64" s="54"/>
      <c r="AP64" s="51"/>
      <c r="AQ64" s="51"/>
      <c r="AR64" s="51"/>
      <c r="AS64" s="54"/>
      <c r="AT64" s="50"/>
      <c r="AU64" s="50"/>
      <c r="AV64" s="50"/>
      <c r="AW64" s="54"/>
      <c r="AX64" s="20"/>
      <c r="AY64" s="20"/>
      <c r="AZ64" s="20"/>
      <c r="BA64" s="20"/>
      <c r="BB64" s="20"/>
      <c r="BC64" s="20"/>
    </row>
    <row r="65" spans="1:49" ht="15.75">
      <c r="A65" s="4" t="s">
        <v>63</v>
      </c>
      <c r="B65" s="87">
        <v>84</v>
      </c>
      <c r="C65" s="64">
        <v>5373</v>
      </c>
      <c r="D65" s="64">
        <v>3783</v>
      </c>
      <c r="E65" s="32">
        <f>C65/C$69</f>
        <v>0.05987229917206182</v>
      </c>
      <c r="F65" s="160">
        <v>128</v>
      </c>
      <c r="G65" s="160">
        <v>7557</v>
      </c>
      <c r="H65" s="160">
        <v>5663</v>
      </c>
      <c r="I65" s="32">
        <f>G65/G$69</f>
        <v>0.027405059618787895</v>
      </c>
      <c r="J65" s="96">
        <v>79</v>
      </c>
      <c r="K65" s="96">
        <v>7518</v>
      </c>
      <c r="L65" s="96">
        <v>5138.78667</v>
      </c>
      <c r="M65" s="32">
        <f>K65/K$69</f>
        <v>0.010749613225541698</v>
      </c>
      <c r="N65" s="137">
        <v>217</v>
      </c>
      <c r="O65" s="137">
        <v>17587</v>
      </c>
      <c r="P65" s="137">
        <v>11450</v>
      </c>
      <c r="Q65" s="32">
        <f>O65/O$69</f>
        <v>0.19169854920811397</v>
      </c>
      <c r="R65" s="146">
        <v>266</v>
      </c>
      <c r="S65" s="146">
        <v>22716</v>
      </c>
      <c r="T65" s="146">
        <v>20300</v>
      </c>
      <c r="U65" s="32">
        <f>S65/S$69</f>
        <v>0.03703860715531888</v>
      </c>
      <c r="V65" s="64">
        <v>25</v>
      </c>
      <c r="W65" s="64">
        <v>3242</v>
      </c>
      <c r="X65" s="64">
        <v>3242.1792</v>
      </c>
      <c r="Y65" s="32">
        <f>W65/W$69</f>
        <v>0.011019939223777508</v>
      </c>
      <c r="Z65" s="150">
        <v>514</v>
      </c>
      <c r="AA65" s="173">
        <v>50714.23432000009</v>
      </c>
      <c r="AB65" s="173">
        <v>45232.66657067202</v>
      </c>
      <c r="AC65" s="32">
        <f>AA65/AA$69</f>
        <v>0.08830943612931977</v>
      </c>
      <c r="AD65" s="124">
        <v>22440</v>
      </c>
      <c r="AE65" s="124">
        <v>41150</v>
      </c>
      <c r="AF65" s="124">
        <v>39570</v>
      </c>
      <c r="AG65" s="32">
        <f>AE65/AE$69</f>
        <v>0.407264449722882</v>
      </c>
      <c r="AH65" s="178">
        <v>31</v>
      </c>
      <c r="AI65" s="178">
        <v>3346.63</v>
      </c>
      <c r="AJ65" s="178">
        <v>2216.29</v>
      </c>
      <c r="AK65" s="190">
        <f>AI65/AI$69</f>
        <v>0.01579574816594251</v>
      </c>
      <c r="AL65" s="141">
        <v>102274</v>
      </c>
      <c r="AM65" s="141">
        <v>129583.40338000038</v>
      </c>
      <c r="AN65" s="141">
        <v>129030.53152000041</v>
      </c>
      <c r="AO65" s="32">
        <f>AM65/AM$69</f>
        <v>0.9359917705431013</v>
      </c>
      <c r="AP65" s="67"/>
      <c r="AQ65" s="67"/>
      <c r="AR65" s="67"/>
      <c r="AS65" s="32" t="e">
        <f>AQ65/AQ$69</f>
        <v>#DIV/0!</v>
      </c>
      <c r="AT65" s="29">
        <f aca="true" t="shared" si="34" ref="AT65:AT70">B65+F65+J65+N65+R65+V65+Z65+AD65+AH65+AL65+AP65</f>
        <v>126058</v>
      </c>
      <c r="AU65" s="29">
        <f aca="true" t="shared" si="35" ref="AU65:AU70">C65+G65+K65+O65+S65+W65+AA65+AE65+AI65+AM65+AQ65</f>
        <v>288787.2677000005</v>
      </c>
      <c r="AV65" s="29">
        <f aca="true" t="shared" si="36" ref="AV65:AV70">D65+H65+L65+P65+T65+X65+AB65+AF65+AJ65+AN65+AR65</f>
        <v>265626.4539606724</v>
      </c>
      <c r="AW65" s="32">
        <f>AU65/AU$69</f>
        <v>0.09346644145910787</v>
      </c>
    </row>
    <row r="66" spans="1:49" ht="15.75">
      <c r="A66" s="4" t="s">
        <v>64</v>
      </c>
      <c r="B66" s="87">
        <v>600</v>
      </c>
      <c r="C66" s="64">
        <v>84368</v>
      </c>
      <c r="D66" s="64">
        <v>67578</v>
      </c>
      <c r="E66" s="32">
        <f>C66/C$69</f>
        <v>0.9401277008279382</v>
      </c>
      <c r="F66" s="160">
        <v>1617</v>
      </c>
      <c r="G66" s="160">
        <v>156436</v>
      </c>
      <c r="H66" s="160">
        <v>121684</v>
      </c>
      <c r="I66" s="32">
        <f>G66/G$69</f>
        <v>0.5673068554353187</v>
      </c>
      <c r="J66" s="96">
        <v>3000</v>
      </c>
      <c r="K66" s="96">
        <v>196831</v>
      </c>
      <c r="L66" s="96">
        <v>144122.789122051</v>
      </c>
      <c r="M66" s="32">
        <f>K66/K$69</f>
        <v>0.2814388295818832</v>
      </c>
      <c r="N66" s="137">
        <v>694</v>
      </c>
      <c r="O66" s="138">
        <v>72256</v>
      </c>
      <c r="P66" s="139">
        <v>50067</v>
      </c>
      <c r="Q66" s="32">
        <f>O66/O$69</f>
        <v>0.7875914238688511</v>
      </c>
      <c r="R66" s="146">
        <v>2011</v>
      </c>
      <c r="S66" s="146">
        <v>365751</v>
      </c>
      <c r="T66" s="146">
        <v>305906</v>
      </c>
      <c r="U66" s="32">
        <f>S66/S$69</f>
        <v>0.5963597290748827</v>
      </c>
      <c r="V66" s="64">
        <v>1185</v>
      </c>
      <c r="W66" s="64">
        <v>271989.2224</v>
      </c>
      <c r="X66" s="64">
        <v>213732.4448</v>
      </c>
      <c r="Y66" s="32">
        <f>W66/W$69</f>
        <v>0.9245233498983665</v>
      </c>
      <c r="Z66" s="150">
        <v>2774</v>
      </c>
      <c r="AA66" s="173">
        <v>327197.5834799999</v>
      </c>
      <c r="AB66" s="173">
        <v>262126.65879159205</v>
      </c>
      <c r="AC66" s="32">
        <f>AA66/AA$69</f>
        <v>0.5697539258440445</v>
      </c>
      <c r="AD66" s="132">
        <v>1805</v>
      </c>
      <c r="AE66" s="132">
        <v>59593</v>
      </c>
      <c r="AF66" s="132">
        <v>46261</v>
      </c>
      <c r="AG66" s="32">
        <f>AE66/AE$69</f>
        <v>0.5897961203483769</v>
      </c>
      <c r="AH66" s="183">
        <v>558</v>
      </c>
      <c r="AI66" s="183">
        <v>55160.63</v>
      </c>
      <c r="AJ66" s="183">
        <v>43019.46</v>
      </c>
      <c r="AK66" s="190">
        <f>AI66/AI$69</f>
        <v>0.2603524800036853</v>
      </c>
      <c r="AL66" s="141">
        <v>2256</v>
      </c>
      <c r="AM66" s="141">
        <v>8861.62088</v>
      </c>
      <c r="AN66" s="141">
        <v>8455.853309999999</v>
      </c>
      <c r="AO66" s="32">
        <f>AM66/AM$69</f>
        <v>0.06400822945689862</v>
      </c>
      <c r="AP66" s="67"/>
      <c r="AQ66" s="67"/>
      <c r="AR66" s="67"/>
      <c r="AS66" s="32" t="e">
        <f>AQ66/AQ$69</f>
        <v>#DIV/0!</v>
      </c>
      <c r="AT66" s="29">
        <f t="shared" si="34"/>
        <v>16500</v>
      </c>
      <c r="AU66" s="29">
        <f t="shared" si="35"/>
        <v>1598444.0567599998</v>
      </c>
      <c r="AV66" s="29">
        <f t="shared" si="36"/>
        <v>1262953.206023643</v>
      </c>
      <c r="AW66" s="32">
        <f>AU66/AU$69</f>
        <v>0.5173388669337695</v>
      </c>
    </row>
    <row r="67" spans="1:49" ht="15.75">
      <c r="A67" s="4" t="s">
        <v>65</v>
      </c>
      <c r="B67" s="87">
        <v>0</v>
      </c>
      <c r="C67" s="64">
        <v>0</v>
      </c>
      <c r="D67" s="64">
        <v>0</v>
      </c>
      <c r="E67" s="32">
        <f>C67/C$69</f>
        <v>0</v>
      </c>
      <c r="F67" s="160">
        <v>952</v>
      </c>
      <c r="G67" s="160">
        <v>111759</v>
      </c>
      <c r="H67" s="160">
        <v>87339</v>
      </c>
      <c r="I67" s="32">
        <f>G67/G$69</f>
        <v>0.4052880849458934</v>
      </c>
      <c r="J67" s="96">
        <v>2942</v>
      </c>
      <c r="K67" s="96">
        <v>495025</v>
      </c>
      <c r="L67" s="96">
        <v>398926.018556549</v>
      </c>
      <c r="M67" s="32">
        <f>K67/K$69</f>
        <v>0.707811557192575</v>
      </c>
      <c r="N67" s="135">
        <v>11</v>
      </c>
      <c r="O67" s="135">
        <v>1900</v>
      </c>
      <c r="P67" s="135">
        <v>1445</v>
      </c>
      <c r="Q67" s="32">
        <f>O67/O$69</f>
        <v>0.020710026923035</v>
      </c>
      <c r="R67" s="146">
        <v>832</v>
      </c>
      <c r="S67" s="146">
        <v>222637</v>
      </c>
      <c r="T67" s="146">
        <v>182253</v>
      </c>
      <c r="U67" s="32">
        <f>S67/S$69</f>
        <v>0.3630112863725449</v>
      </c>
      <c r="V67" s="64">
        <v>35</v>
      </c>
      <c r="W67" s="64">
        <v>18962.777599999998</v>
      </c>
      <c r="X67" s="64">
        <v>23893.376</v>
      </c>
      <c r="Y67" s="32">
        <f>W67/W$69</f>
        <v>0.0644567108778561</v>
      </c>
      <c r="Z67" s="150">
        <v>1679</v>
      </c>
      <c r="AA67" s="173">
        <v>196366.95175000018</v>
      </c>
      <c r="AB67" s="173">
        <v>156383.59351230095</v>
      </c>
      <c r="AC67" s="32">
        <f>AA67/AA$69</f>
        <v>0.34193663802663576</v>
      </c>
      <c r="AD67" s="133">
        <v>3</v>
      </c>
      <c r="AE67" s="133">
        <v>297</v>
      </c>
      <c r="AF67" s="133">
        <v>216</v>
      </c>
      <c r="AG67" s="32">
        <f>AE67/AE$69</f>
        <v>0.0029394299287410926</v>
      </c>
      <c r="AH67" s="178">
        <v>631</v>
      </c>
      <c r="AI67" s="178">
        <v>153361.78</v>
      </c>
      <c r="AJ67" s="178">
        <v>115046.75</v>
      </c>
      <c r="AK67" s="190">
        <f>AI67/AI$69</f>
        <v>0.7238517718303723</v>
      </c>
      <c r="AL67" s="141">
        <v>0</v>
      </c>
      <c r="AM67" s="141">
        <v>0</v>
      </c>
      <c r="AN67" s="141">
        <v>0</v>
      </c>
      <c r="AO67" s="32">
        <f>AM67/AM$69</f>
        <v>0</v>
      </c>
      <c r="AP67" s="67"/>
      <c r="AQ67" s="67"/>
      <c r="AR67" s="67"/>
      <c r="AS67" s="32" t="e">
        <f>AQ67/AQ$69</f>
        <v>#DIV/0!</v>
      </c>
      <c r="AT67" s="29">
        <f t="shared" si="34"/>
        <v>7085</v>
      </c>
      <c r="AU67" s="29">
        <f t="shared" si="35"/>
        <v>1200309.5093500002</v>
      </c>
      <c r="AV67" s="29">
        <f t="shared" si="36"/>
        <v>965502.73806885</v>
      </c>
      <c r="AW67" s="32">
        <f>AU67/AU$69</f>
        <v>0.38848201093483353</v>
      </c>
    </row>
    <row r="68" spans="1:49" ht="15.75">
      <c r="A68" s="4" t="s">
        <v>66</v>
      </c>
      <c r="B68" s="87">
        <v>0</v>
      </c>
      <c r="C68" s="64">
        <v>0</v>
      </c>
      <c r="D68" s="64">
        <v>0</v>
      </c>
      <c r="E68" s="32">
        <f>C68/C$69</f>
        <v>0</v>
      </c>
      <c r="F68" s="160">
        <v>0</v>
      </c>
      <c r="G68" s="160">
        <v>0</v>
      </c>
      <c r="H68" s="160">
        <v>0</v>
      </c>
      <c r="I68" s="32">
        <f>G68/G$69</f>
        <v>0</v>
      </c>
      <c r="J68" s="96">
        <v>0</v>
      </c>
      <c r="K68" s="96">
        <v>0</v>
      </c>
      <c r="L68" s="96">
        <v>0</v>
      </c>
      <c r="M68" s="32">
        <f>K68/K$69</f>
        <v>0</v>
      </c>
      <c r="N68" s="135"/>
      <c r="O68" s="135"/>
      <c r="P68" s="135"/>
      <c r="Q68" s="32">
        <f>O68/O$69</f>
        <v>0</v>
      </c>
      <c r="R68" s="146">
        <v>1</v>
      </c>
      <c r="S68" s="146">
        <v>2202</v>
      </c>
      <c r="T68" s="146">
        <v>2070</v>
      </c>
      <c r="U68" s="32">
        <f>S68/S$69</f>
        <v>0.0035903773972535734</v>
      </c>
      <c r="V68" s="146"/>
      <c r="W68" s="146"/>
      <c r="X68" s="146"/>
      <c r="Y68" s="32">
        <f>W68/W$69</f>
        <v>0</v>
      </c>
      <c r="Z68" s="150">
        <v>0</v>
      </c>
      <c r="AA68" s="150">
        <v>0</v>
      </c>
      <c r="AB68" s="150">
        <v>0</v>
      </c>
      <c r="AC68" s="32">
        <f>AA68/AA$69</f>
        <v>0</v>
      </c>
      <c r="AD68" s="133"/>
      <c r="AE68" s="133"/>
      <c r="AF68" s="133"/>
      <c r="AG68" s="32">
        <f>AE68/AE$69</f>
        <v>0</v>
      </c>
      <c r="AH68" s="173"/>
      <c r="AI68" s="173"/>
      <c r="AJ68" s="173"/>
      <c r="AK68" s="190">
        <f>AI68/AI$69</f>
        <v>0</v>
      </c>
      <c r="AL68" s="141">
        <v>0</v>
      </c>
      <c r="AM68" s="141">
        <v>0</v>
      </c>
      <c r="AN68" s="141">
        <v>0</v>
      </c>
      <c r="AO68" s="32">
        <f>AM68/AM$69</f>
        <v>0</v>
      </c>
      <c r="AP68" s="67"/>
      <c r="AQ68" s="67"/>
      <c r="AR68" s="67"/>
      <c r="AS68" s="32" t="e">
        <f>AQ68/AQ$69</f>
        <v>#DIV/0!</v>
      </c>
      <c r="AT68" s="29">
        <f t="shared" si="34"/>
        <v>1</v>
      </c>
      <c r="AU68" s="29">
        <f t="shared" si="35"/>
        <v>2202</v>
      </c>
      <c r="AV68" s="29">
        <f t="shared" si="36"/>
        <v>2070</v>
      </c>
      <c r="AW68" s="32">
        <f>AU68/AU$69</f>
        <v>0.0007126806722890547</v>
      </c>
    </row>
    <row r="69" spans="1:49" s="25" customFormat="1" ht="15.75">
      <c r="A69" s="3" t="s">
        <v>6</v>
      </c>
      <c r="B69" s="93">
        <f>SUM(B65:B68)</f>
        <v>684</v>
      </c>
      <c r="C69" s="93">
        <f>SUM(C65:C68)</f>
        <v>89741</v>
      </c>
      <c r="D69" s="93">
        <f>SUM(D65:D68)</f>
        <v>71361</v>
      </c>
      <c r="E69" s="56">
        <f>C69/C$69</f>
        <v>1</v>
      </c>
      <c r="F69" s="107">
        <f>SUM(F65:F68)</f>
        <v>2697</v>
      </c>
      <c r="G69" s="107">
        <f>SUM(G65:G68)</f>
        <v>275752</v>
      </c>
      <c r="H69" s="107">
        <f>SUM(H65:H68)</f>
        <v>214686</v>
      </c>
      <c r="I69" s="56">
        <f>G69/G$69</f>
        <v>1</v>
      </c>
      <c r="J69" s="99">
        <f>SUM(J65:J68)</f>
        <v>6021</v>
      </c>
      <c r="K69" s="148">
        <f>SUM(K65:K68)</f>
        <v>699374</v>
      </c>
      <c r="L69" s="148">
        <f>SUM(L65:L68)</f>
        <v>548187.5943486</v>
      </c>
      <c r="M69" s="56">
        <f>K69/K$69</f>
        <v>1</v>
      </c>
      <c r="N69" s="116">
        <f>SUM(N65:N68)</f>
        <v>922</v>
      </c>
      <c r="O69" s="116">
        <f>SUM(O65:O68)</f>
        <v>91743</v>
      </c>
      <c r="P69" s="116">
        <f>SUM(P65:P68)</f>
        <v>62962</v>
      </c>
      <c r="Q69" s="56">
        <f>O69/O$69</f>
        <v>1</v>
      </c>
      <c r="R69" s="170">
        <v>3110</v>
      </c>
      <c r="S69" s="170">
        <v>613306</v>
      </c>
      <c r="T69" s="170">
        <v>510529</v>
      </c>
      <c r="U69" s="56">
        <f>S69/S$69</f>
        <v>1</v>
      </c>
      <c r="V69" s="91">
        <f>SUM(V65:V68)</f>
        <v>1245</v>
      </c>
      <c r="W69" s="171">
        <f>SUM(W65:W68)</f>
        <v>294194</v>
      </c>
      <c r="X69" s="171">
        <f>SUM(X65:X68)</f>
        <v>240868</v>
      </c>
      <c r="Y69" s="56">
        <f>W69/W$69</f>
        <v>1</v>
      </c>
      <c r="Z69" s="116">
        <f>SUM(Z65:Z68)</f>
        <v>4967</v>
      </c>
      <c r="AA69" s="170">
        <f>SUM(AA65:AA68)</f>
        <v>574278.7695500002</v>
      </c>
      <c r="AB69" s="170">
        <f>SUM(AB65:AB68)</f>
        <v>463742.91887456505</v>
      </c>
      <c r="AC69" s="56">
        <f>AA69/AA$69</f>
        <v>1</v>
      </c>
      <c r="AD69" s="130">
        <f>SUM(AD65:AD68)</f>
        <v>24248</v>
      </c>
      <c r="AE69" s="130">
        <f>SUM(AE65:AE68)</f>
        <v>101040</v>
      </c>
      <c r="AF69" s="130">
        <f>SUM(AF65:AF68)</f>
        <v>86047</v>
      </c>
      <c r="AG69" s="56">
        <f>AE69/AE$69</f>
        <v>1</v>
      </c>
      <c r="AH69" s="170">
        <f>SUM(AH65:AH68)</f>
        <v>1220</v>
      </c>
      <c r="AI69" s="170">
        <f>SUM(AI65:AI68)</f>
        <v>211869.03999999998</v>
      </c>
      <c r="AJ69" s="170">
        <f>SUM(AJ65:AJ68)</f>
        <v>160282.5</v>
      </c>
      <c r="AK69" s="188">
        <f>AI69/AI$69</f>
        <v>1</v>
      </c>
      <c r="AL69" s="192">
        <f>SUM(AL65:AL68)</f>
        <v>104530</v>
      </c>
      <c r="AM69" s="192">
        <f>SUM(AM65:AM68)</f>
        <v>138445.02426000038</v>
      </c>
      <c r="AN69" s="192">
        <f>SUM(AN65:AN68)</f>
        <v>137486.3848300004</v>
      </c>
      <c r="AO69" s="79">
        <f>AM69/AM$69</f>
        <v>1</v>
      </c>
      <c r="AP69" s="80">
        <f>SUM(AP65:AP68)</f>
        <v>0</v>
      </c>
      <c r="AQ69" s="80">
        <f>SUM(AQ65:AQ68)</f>
        <v>0</v>
      </c>
      <c r="AR69" s="80">
        <f>SUM(AR65:AR68)</f>
        <v>0</v>
      </c>
      <c r="AS69" s="79" t="e">
        <f>AQ69/AQ$69</f>
        <v>#DIV/0!</v>
      </c>
      <c r="AT69" s="58">
        <f t="shared" si="34"/>
        <v>149644</v>
      </c>
      <c r="AU69" s="58">
        <f t="shared" si="35"/>
        <v>3089742.8338100007</v>
      </c>
      <c r="AV69" s="58">
        <f t="shared" si="36"/>
        <v>2496152.3980531655</v>
      </c>
      <c r="AW69" s="56">
        <f>AU69/AU$69</f>
        <v>1</v>
      </c>
    </row>
    <row r="70" spans="1:49" s="78" customFormat="1" ht="15.75" hidden="1">
      <c r="A70" s="76"/>
      <c r="B70" s="92">
        <f>B15-B69</f>
        <v>0</v>
      </c>
      <c r="C70" s="92">
        <f aca="true" t="shared" si="37" ref="C70:AW70">C15-C69</f>
        <v>0</v>
      </c>
      <c r="D70" s="92">
        <f t="shared" si="37"/>
        <v>0</v>
      </c>
      <c r="E70" s="77">
        <f t="shared" si="37"/>
        <v>-0.004525840552862537</v>
      </c>
      <c r="F70" s="77">
        <f t="shared" si="37"/>
        <v>0</v>
      </c>
      <c r="G70" s="77">
        <f t="shared" si="37"/>
        <v>0</v>
      </c>
      <c r="H70" s="77">
        <f t="shared" si="37"/>
        <v>0</v>
      </c>
      <c r="I70" s="77">
        <f t="shared" si="37"/>
        <v>0</v>
      </c>
      <c r="J70" s="77">
        <f t="shared" si="37"/>
        <v>0</v>
      </c>
      <c r="K70" s="77">
        <f t="shared" si="37"/>
        <v>-1</v>
      </c>
      <c r="L70" s="77">
        <f t="shared" si="37"/>
        <v>0</v>
      </c>
      <c r="M70" s="77">
        <f t="shared" si="37"/>
        <v>0</v>
      </c>
      <c r="N70" s="117">
        <f t="shared" si="37"/>
        <v>0</v>
      </c>
      <c r="O70" s="117">
        <f t="shared" si="37"/>
        <v>2</v>
      </c>
      <c r="P70" s="117">
        <f t="shared" si="37"/>
        <v>0</v>
      </c>
      <c r="Q70" s="77">
        <f t="shared" si="37"/>
        <v>-0.17290962361956275</v>
      </c>
      <c r="R70" s="92">
        <f t="shared" si="37"/>
        <v>0</v>
      </c>
      <c r="S70" s="92">
        <f t="shared" si="37"/>
        <v>0</v>
      </c>
      <c r="T70" s="92">
        <f t="shared" si="37"/>
        <v>0</v>
      </c>
      <c r="U70" s="77">
        <f t="shared" si="37"/>
        <v>-0.0031029802589338518</v>
      </c>
      <c r="V70" s="92">
        <f t="shared" si="37"/>
        <v>0</v>
      </c>
      <c r="W70" s="92">
        <f t="shared" si="37"/>
        <v>0</v>
      </c>
      <c r="X70" s="92">
        <f t="shared" si="37"/>
        <v>0</v>
      </c>
      <c r="Y70" s="77">
        <f t="shared" si="37"/>
        <v>0</v>
      </c>
      <c r="Z70" s="117">
        <f t="shared" si="37"/>
        <v>0</v>
      </c>
      <c r="AA70" s="117">
        <f t="shared" si="37"/>
        <v>-1.979060471057892E-09</v>
      </c>
      <c r="AB70" s="117">
        <f t="shared" si="37"/>
        <v>1.3969838619232178E-09</v>
      </c>
      <c r="AC70" s="77">
        <f t="shared" si="37"/>
        <v>-0.01288607836006661</v>
      </c>
      <c r="AD70" s="131">
        <f t="shared" si="37"/>
        <v>0</v>
      </c>
      <c r="AE70" s="131">
        <f t="shared" si="37"/>
        <v>0</v>
      </c>
      <c r="AF70" s="131">
        <f t="shared" si="37"/>
        <v>0</v>
      </c>
      <c r="AG70" s="77">
        <f t="shared" si="37"/>
        <v>-0.10647329324372123</v>
      </c>
      <c r="AH70" s="182">
        <f t="shared" si="37"/>
        <v>0</v>
      </c>
      <c r="AI70" s="182">
        <f t="shared" si="37"/>
        <v>-0.03999999997904524</v>
      </c>
      <c r="AJ70" s="182">
        <f t="shared" si="37"/>
        <v>0.5</v>
      </c>
      <c r="AK70" s="191">
        <f t="shared" si="37"/>
        <v>0</v>
      </c>
      <c r="AL70" s="131">
        <f t="shared" si="37"/>
        <v>0</v>
      </c>
      <c r="AM70" s="131">
        <f t="shared" si="37"/>
        <v>-6.4795895013958216E-06</v>
      </c>
      <c r="AN70" s="131">
        <f t="shared" si="37"/>
        <v>-1.6880221664905548E-09</v>
      </c>
      <c r="AO70" s="77">
        <f t="shared" si="37"/>
        <v>0</v>
      </c>
      <c r="AP70" s="77">
        <f>AP15-AP69</f>
        <v>0</v>
      </c>
      <c r="AQ70" s="77">
        <f>AQ15-AQ69</f>
        <v>0</v>
      </c>
      <c r="AR70" s="77">
        <f>AR15-AR69</f>
        <v>0</v>
      </c>
      <c r="AS70" s="77" t="e">
        <f>AS15-AS69</f>
        <v>#DIV/0!</v>
      </c>
      <c r="AT70" s="77">
        <f t="shared" si="34"/>
        <v>0</v>
      </c>
      <c r="AU70" s="77">
        <f t="shared" si="35"/>
        <v>0.9599935184523929</v>
      </c>
      <c r="AV70" s="77">
        <f t="shared" si="36"/>
        <v>0.4999999997089617</v>
      </c>
      <c r="AW70" s="77">
        <f t="shared" si="37"/>
        <v>-0.013106585934804849</v>
      </c>
    </row>
    <row r="71" spans="1:55" s="25" customFormat="1" ht="15.75">
      <c r="A71" s="43" t="s">
        <v>9</v>
      </c>
      <c r="B71" s="83"/>
      <c r="C71" s="83"/>
      <c r="D71" s="83"/>
      <c r="E71" s="52"/>
      <c r="F71" s="50"/>
      <c r="G71" s="50"/>
      <c r="H71" s="50"/>
      <c r="I71" s="52"/>
      <c r="J71" s="163"/>
      <c r="K71" s="163"/>
      <c r="L71" s="163"/>
      <c r="M71" s="52"/>
      <c r="N71" s="149"/>
      <c r="O71" s="149"/>
      <c r="P71" s="149"/>
      <c r="Q71" s="52"/>
      <c r="R71" s="162"/>
      <c r="S71" s="162"/>
      <c r="T71" s="162"/>
      <c r="U71" s="52"/>
      <c r="V71" s="162"/>
      <c r="W71" s="162"/>
      <c r="X71" s="162"/>
      <c r="Y71" s="52"/>
      <c r="Z71" s="149"/>
      <c r="AA71" s="149"/>
      <c r="AB71" s="149"/>
      <c r="AC71" s="52"/>
      <c r="AD71" s="152"/>
      <c r="AE71" s="152"/>
      <c r="AF71" s="152"/>
      <c r="AG71" s="52"/>
      <c r="AH71" s="175"/>
      <c r="AI71" s="175"/>
      <c r="AJ71" s="175"/>
      <c r="AK71" s="189"/>
      <c r="AL71" s="152"/>
      <c r="AM71" s="152"/>
      <c r="AN71" s="152"/>
      <c r="AO71" s="52"/>
      <c r="AP71" s="51"/>
      <c r="AQ71" s="51"/>
      <c r="AR71" s="51"/>
      <c r="AS71" s="52"/>
      <c r="AT71" s="50"/>
      <c r="AU71" s="50"/>
      <c r="AV71" s="50"/>
      <c r="AW71" s="52"/>
      <c r="AX71" s="20"/>
      <c r="AY71" s="20"/>
      <c r="AZ71" s="20"/>
      <c r="BA71" s="20"/>
      <c r="BB71" s="20"/>
      <c r="BC71" s="20"/>
    </row>
    <row r="72" spans="1:55" s="25" customFormat="1" ht="15.75">
      <c r="A72" s="43" t="s">
        <v>41</v>
      </c>
      <c r="B72" s="83"/>
      <c r="C72" s="83"/>
      <c r="D72" s="83"/>
      <c r="E72" s="54"/>
      <c r="F72" s="50"/>
      <c r="G72" s="50"/>
      <c r="H72" s="50"/>
      <c r="I72" s="54"/>
      <c r="J72" s="163"/>
      <c r="K72" s="163"/>
      <c r="L72" s="163"/>
      <c r="M72" s="54"/>
      <c r="N72" s="149"/>
      <c r="O72" s="149"/>
      <c r="P72" s="149"/>
      <c r="Q72" s="54"/>
      <c r="R72" s="162"/>
      <c r="S72" s="162"/>
      <c r="T72" s="162"/>
      <c r="U72" s="54"/>
      <c r="V72" s="162"/>
      <c r="W72" s="162"/>
      <c r="X72" s="162"/>
      <c r="Y72" s="54"/>
      <c r="Z72" s="149"/>
      <c r="AA72" s="149"/>
      <c r="AB72" s="149"/>
      <c r="AC72" s="54"/>
      <c r="AD72" s="152"/>
      <c r="AE72" s="152"/>
      <c r="AF72" s="152"/>
      <c r="AG72" s="54"/>
      <c r="AH72" s="175"/>
      <c r="AI72" s="175"/>
      <c r="AJ72" s="175"/>
      <c r="AK72" s="189"/>
      <c r="AL72" s="152"/>
      <c r="AM72" s="152"/>
      <c r="AN72" s="152"/>
      <c r="AO72" s="54"/>
      <c r="AP72" s="51"/>
      <c r="AQ72" s="51"/>
      <c r="AR72" s="51"/>
      <c r="AS72" s="54"/>
      <c r="AT72" s="50"/>
      <c r="AU72" s="50"/>
      <c r="AV72" s="50"/>
      <c r="AW72" s="54"/>
      <c r="AX72" s="20"/>
      <c r="AY72" s="20"/>
      <c r="AZ72" s="20"/>
      <c r="BA72" s="20"/>
      <c r="BB72" s="20"/>
      <c r="BC72" s="20"/>
    </row>
    <row r="73" spans="1:49" ht="15.75">
      <c r="A73" s="4" t="s">
        <v>42</v>
      </c>
      <c r="B73" s="87">
        <v>0</v>
      </c>
      <c r="C73" s="64">
        <v>0</v>
      </c>
      <c r="D73" s="64">
        <v>0</v>
      </c>
      <c r="E73" s="32">
        <f>C73/C$79</f>
        <v>0</v>
      </c>
      <c r="F73" s="160"/>
      <c r="G73" s="160"/>
      <c r="H73" s="160"/>
      <c r="I73" s="32"/>
      <c r="J73" s="166"/>
      <c r="K73" s="166"/>
      <c r="L73" s="166"/>
      <c r="M73" s="32"/>
      <c r="N73" s="135">
        <v>0</v>
      </c>
      <c r="O73" s="135">
        <v>0</v>
      </c>
      <c r="P73" s="135">
        <v>0</v>
      </c>
      <c r="Q73" s="32">
        <f>O73/O$79</f>
        <v>0</v>
      </c>
      <c r="R73" s="146">
        <v>0</v>
      </c>
      <c r="S73" s="146">
        <v>0</v>
      </c>
      <c r="T73" s="146">
        <v>0</v>
      </c>
      <c r="U73" s="32">
        <f>S73/S$79</f>
        <v>0</v>
      </c>
      <c r="V73" s="146"/>
      <c r="W73" s="146"/>
      <c r="X73" s="146"/>
      <c r="Y73" s="32"/>
      <c r="Z73" s="150">
        <v>1</v>
      </c>
      <c r="AA73" s="173">
        <v>7496.80565</v>
      </c>
      <c r="AB73" s="173">
        <v>7496.80565</v>
      </c>
      <c r="AC73" s="32">
        <f>AA73/AA$79</f>
        <v>1</v>
      </c>
      <c r="AD73" s="124">
        <v>5</v>
      </c>
      <c r="AE73" s="124">
        <v>4753</v>
      </c>
      <c r="AF73" s="124">
        <v>2446</v>
      </c>
      <c r="AG73" s="32">
        <f>AE73/AE$79</f>
        <v>0.39476744186046514</v>
      </c>
      <c r="AH73" s="173"/>
      <c r="AI73" s="173"/>
      <c r="AJ73" s="173"/>
      <c r="AK73" s="190"/>
      <c r="AL73" s="133"/>
      <c r="AM73" s="133"/>
      <c r="AN73" s="133"/>
      <c r="AO73" s="32"/>
      <c r="AP73" s="30"/>
      <c r="AQ73" s="30"/>
      <c r="AR73" s="30"/>
      <c r="AS73" s="32" t="e">
        <f>AQ73/AQ$79</f>
        <v>#DIV/0!</v>
      </c>
      <c r="AT73" s="29">
        <f aca="true" t="shared" si="38" ref="AT73:AT79">B73+F73+J73+N73+R73+V73+Z73+AD73+AH73+AL73+AP73</f>
        <v>6</v>
      </c>
      <c r="AU73" s="29">
        <f aca="true" t="shared" si="39" ref="AU73:AU79">C73+G73+K73+O73+S73+W73+AA73+AE73+AI73+AM73+AQ73</f>
        <v>12249.80565</v>
      </c>
      <c r="AV73" s="29">
        <f aca="true" t="shared" si="40" ref="AV73:AV79">D73+H73+L73+P73+T73+X73+AB73+AF73+AJ73+AN73+AR73</f>
        <v>9942.80565</v>
      </c>
      <c r="AW73" s="32">
        <f>AU73/AU$79</f>
        <v>0.2985296015311219</v>
      </c>
    </row>
    <row r="74" spans="1:49" ht="15.75">
      <c r="A74" s="4" t="s">
        <v>67</v>
      </c>
      <c r="B74" s="87">
        <v>0</v>
      </c>
      <c r="C74" s="64">
        <v>0</v>
      </c>
      <c r="D74" s="64">
        <v>0</v>
      </c>
      <c r="E74" s="32">
        <f aca="true" t="shared" si="41" ref="E74:E79">C74/C$79</f>
        <v>0</v>
      </c>
      <c r="F74" s="160"/>
      <c r="G74" s="160"/>
      <c r="H74" s="160"/>
      <c r="I74" s="32"/>
      <c r="J74" s="166"/>
      <c r="K74" s="166"/>
      <c r="L74" s="166"/>
      <c r="M74" s="32"/>
      <c r="N74" s="135"/>
      <c r="O74" s="135"/>
      <c r="P74" s="135"/>
      <c r="Q74" s="32">
        <f aca="true" t="shared" si="42" ref="Q74:Q79">O74/O$79</f>
        <v>0</v>
      </c>
      <c r="R74" s="146">
        <v>1</v>
      </c>
      <c r="S74" s="146">
        <v>1217</v>
      </c>
      <c r="T74" s="146">
        <v>1217</v>
      </c>
      <c r="U74" s="32">
        <f aca="true" t="shared" si="43" ref="U74:U79">S74/S$79</f>
        <v>0.6375065479308538</v>
      </c>
      <c r="V74" s="146"/>
      <c r="W74" s="146"/>
      <c r="X74" s="146"/>
      <c r="Y74" s="32"/>
      <c r="Z74" s="150">
        <v>0</v>
      </c>
      <c r="AA74" s="150">
        <v>0</v>
      </c>
      <c r="AB74" s="150">
        <v>0</v>
      </c>
      <c r="AC74" s="32">
        <f aca="true" t="shared" si="44" ref="AC74:AC79">AA74/AA$79</f>
        <v>0</v>
      </c>
      <c r="AD74" s="124">
        <v>4</v>
      </c>
      <c r="AE74" s="124">
        <v>5509</v>
      </c>
      <c r="AF74" s="124">
        <v>4422</v>
      </c>
      <c r="AG74" s="32">
        <f aca="true" t="shared" si="45" ref="AG74:AG79">AE74/AE$79</f>
        <v>0.4575581395348837</v>
      </c>
      <c r="AH74" s="173"/>
      <c r="AI74" s="173"/>
      <c r="AJ74" s="173"/>
      <c r="AK74" s="190"/>
      <c r="AL74" s="133"/>
      <c r="AM74" s="133"/>
      <c r="AN74" s="133"/>
      <c r="AO74" s="32"/>
      <c r="AP74" s="31"/>
      <c r="AQ74" s="31"/>
      <c r="AR74" s="31"/>
      <c r="AS74" s="32" t="e">
        <f aca="true" t="shared" si="46" ref="AS74:AS79">AQ74/AQ$79</f>
        <v>#DIV/0!</v>
      </c>
      <c r="AT74" s="29">
        <f t="shared" si="38"/>
        <v>5</v>
      </c>
      <c r="AU74" s="29">
        <f t="shared" si="39"/>
        <v>6726</v>
      </c>
      <c r="AV74" s="29">
        <f t="shared" si="40"/>
        <v>5639</v>
      </c>
      <c r="AW74" s="32">
        <f aca="true" t="shared" si="47" ref="AW74:AW79">AU74/AU$79</f>
        <v>0.163913629103032</v>
      </c>
    </row>
    <row r="75" spans="1:49" ht="15.75">
      <c r="A75" s="4" t="s">
        <v>43</v>
      </c>
      <c r="B75" s="87">
        <v>0</v>
      </c>
      <c r="C75" s="64">
        <v>0</v>
      </c>
      <c r="D75" s="64">
        <v>0</v>
      </c>
      <c r="E75" s="32">
        <f t="shared" si="41"/>
        <v>0</v>
      </c>
      <c r="F75" s="160"/>
      <c r="G75" s="160"/>
      <c r="H75" s="160"/>
      <c r="I75" s="32"/>
      <c r="J75" s="166"/>
      <c r="K75" s="166"/>
      <c r="L75" s="166"/>
      <c r="M75" s="32"/>
      <c r="N75" s="135">
        <v>1</v>
      </c>
      <c r="O75" s="135">
        <v>1350</v>
      </c>
      <c r="P75" s="135">
        <v>1080</v>
      </c>
      <c r="Q75" s="32">
        <f t="shared" si="42"/>
        <v>0.07038581856100104</v>
      </c>
      <c r="R75" s="146">
        <v>0</v>
      </c>
      <c r="S75" s="146">
        <v>0</v>
      </c>
      <c r="T75" s="146">
        <v>0</v>
      </c>
      <c r="U75" s="32">
        <f t="shared" si="43"/>
        <v>0</v>
      </c>
      <c r="V75" s="146"/>
      <c r="W75" s="146"/>
      <c r="X75" s="146"/>
      <c r="Y75" s="32"/>
      <c r="Z75" s="150">
        <v>0</v>
      </c>
      <c r="AA75" s="150">
        <v>0</v>
      </c>
      <c r="AB75" s="150">
        <v>0</v>
      </c>
      <c r="AC75" s="32">
        <f t="shared" si="44"/>
        <v>0</v>
      </c>
      <c r="AD75" s="124">
        <v>4</v>
      </c>
      <c r="AE75" s="124">
        <v>1100</v>
      </c>
      <c r="AF75" s="124">
        <v>912</v>
      </c>
      <c r="AG75" s="32">
        <f t="shared" si="45"/>
        <v>0.09136212624584718</v>
      </c>
      <c r="AH75" s="173"/>
      <c r="AI75" s="173"/>
      <c r="AJ75" s="173"/>
      <c r="AK75" s="190"/>
      <c r="AL75" s="133"/>
      <c r="AM75" s="133"/>
      <c r="AN75" s="133"/>
      <c r="AO75" s="32"/>
      <c r="AP75" s="30"/>
      <c r="AQ75" s="30"/>
      <c r="AR75" s="30"/>
      <c r="AS75" s="32" t="e">
        <f t="shared" si="46"/>
        <v>#DIV/0!</v>
      </c>
      <c r="AT75" s="29">
        <f t="shared" si="38"/>
        <v>5</v>
      </c>
      <c r="AU75" s="29">
        <f t="shared" si="39"/>
        <v>2450</v>
      </c>
      <c r="AV75" s="29">
        <f t="shared" si="40"/>
        <v>1992</v>
      </c>
      <c r="AW75" s="32">
        <f t="shared" si="47"/>
        <v>0.05970686757395606</v>
      </c>
    </row>
    <row r="76" spans="1:49" ht="15.75">
      <c r="A76" s="4" t="s">
        <v>44</v>
      </c>
      <c r="B76" s="87">
        <v>0</v>
      </c>
      <c r="C76" s="64">
        <v>0</v>
      </c>
      <c r="D76" s="64">
        <v>0</v>
      </c>
      <c r="E76" s="32">
        <f t="shared" si="41"/>
        <v>0</v>
      </c>
      <c r="F76" s="160"/>
      <c r="G76" s="160"/>
      <c r="H76" s="160"/>
      <c r="I76" s="32"/>
      <c r="J76" s="166"/>
      <c r="K76" s="166"/>
      <c r="L76" s="166"/>
      <c r="M76" s="32"/>
      <c r="N76" s="135"/>
      <c r="O76" s="135"/>
      <c r="P76" s="135"/>
      <c r="Q76" s="32">
        <f t="shared" si="42"/>
        <v>0</v>
      </c>
      <c r="R76" s="146">
        <v>0</v>
      </c>
      <c r="S76" s="146">
        <v>0</v>
      </c>
      <c r="T76" s="146">
        <v>0</v>
      </c>
      <c r="U76" s="32">
        <f t="shared" si="43"/>
        <v>0</v>
      </c>
      <c r="V76" s="146"/>
      <c r="W76" s="146"/>
      <c r="X76" s="146"/>
      <c r="Y76" s="32"/>
      <c r="Z76" s="150">
        <v>0</v>
      </c>
      <c r="AA76" s="150">
        <v>0</v>
      </c>
      <c r="AB76" s="150">
        <v>0</v>
      </c>
      <c r="AC76" s="32">
        <f t="shared" si="44"/>
        <v>0</v>
      </c>
      <c r="AD76" s="124">
        <v>2</v>
      </c>
      <c r="AE76" s="124">
        <v>678</v>
      </c>
      <c r="AF76" s="124">
        <v>558</v>
      </c>
      <c r="AG76" s="32">
        <f t="shared" si="45"/>
        <v>0.056312292358803986</v>
      </c>
      <c r="AH76" s="173"/>
      <c r="AI76" s="173"/>
      <c r="AJ76" s="173"/>
      <c r="AK76" s="190"/>
      <c r="AL76" s="133"/>
      <c r="AM76" s="133"/>
      <c r="AN76" s="133"/>
      <c r="AO76" s="32"/>
      <c r="AP76" s="30"/>
      <c r="AQ76" s="30"/>
      <c r="AR76" s="30"/>
      <c r="AS76" s="32" t="e">
        <f t="shared" si="46"/>
        <v>#DIV/0!</v>
      </c>
      <c r="AT76" s="29">
        <f t="shared" si="38"/>
        <v>2</v>
      </c>
      <c r="AU76" s="29">
        <f t="shared" si="39"/>
        <v>678</v>
      </c>
      <c r="AV76" s="29">
        <f t="shared" si="40"/>
        <v>558</v>
      </c>
      <c r="AW76" s="32">
        <f t="shared" si="47"/>
        <v>0.016522961720466207</v>
      </c>
    </row>
    <row r="77" spans="1:49" ht="15.75">
      <c r="A77" s="4" t="s">
        <v>68</v>
      </c>
      <c r="B77" s="87">
        <v>0</v>
      </c>
      <c r="C77" s="64">
        <v>0</v>
      </c>
      <c r="D77" s="64">
        <v>0</v>
      </c>
      <c r="E77" s="32">
        <f t="shared" si="41"/>
        <v>0</v>
      </c>
      <c r="F77" s="160"/>
      <c r="G77" s="160"/>
      <c r="H77" s="160"/>
      <c r="I77" s="32"/>
      <c r="J77" s="167"/>
      <c r="K77" s="167"/>
      <c r="L77" s="167"/>
      <c r="M77" s="32"/>
      <c r="N77" s="135"/>
      <c r="O77" s="135"/>
      <c r="P77" s="135"/>
      <c r="Q77" s="32">
        <f t="shared" si="42"/>
        <v>0</v>
      </c>
      <c r="R77" s="146">
        <v>0</v>
      </c>
      <c r="S77" s="146">
        <v>0</v>
      </c>
      <c r="T77" s="146">
        <v>0</v>
      </c>
      <c r="U77" s="32">
        <f t="shared" si="43"/>
        <v>0</v>
      </c>
      <c r="V77" s="146"/>
      <c r="W77" s="146"/>
      <c r="X77" s="146"/>
      <c r="Y77" s="32"/>
      <c r="Z77" s="150">
        <v>0</v>
      </c>
      <c r="AA77" s="150">
        <v>0</v>
      </c>
      <c r="AB77" s="150">
        <v>0</v>
      </c>
      <c r="AC77" s="32">
        <f t="shared" si="44"/>
        <v>0</v>
      </c>
      <c r="AD77" s="133"/>
      <c r="AE77" s="133"/>
      <c r="AF77" s="133"/>
      <c r="AG77" s="32">
        <f t="shared" si="45"/>
        <v>0</v>
      </c>
      <c r="AH77" s="173"/>
      <c r="AI77" s="173"/>
      <c r="AJ77" s="173"/>
      <c r="AK77" s="190"/>
      <c r="AL77" s="133"/>
      <c r="AM77" s="133"/>
      <c r="AN77" s="133"/>
      <c r="AO77" s="32"/>
      <c r="AP77" s="30"/>
      <c r="AQ77" s="30"/>
      <c r="AR77" s="30"/>
      <c r="AS77" s="32" t="e">
        <f t="shared" si="46"/>
        <v>#DIV/0!</v>
      </c>
      <c r="AT77" s="29">
        <f t="shared" si="38"/>
        <v>0</v>
      </c>
      <c r="AU77" s="29">
        <f t="shared" si="39"/>
        <v>0</v>
      </c>
      <c r="AV77" s="29">
        <f t="shared" si="40"/>
        <v>0</v>
      </c>
      <c r="AW77" s="32">
        <f t="shared" si="47"/>
        <v>0</v>
      </c>
    </row>
    <row r="78" spans="1:49" ht="15.75">
      <c r="A78" s="4" t="s">
        <v>69</v>
      </c>
      <c r="B78" s="87">
        <v>1</v>
      </c>
      <c r="C78" s="64">
        <v>408</v>
      </c>
      <c r="D78" s="64">
        <v>400</v>
      </c>
      <c r="E78" s="32">
        <f t="shared" si="41"/>
        <v>1</v>
      </c>
      <c r="F78" s="160"/>
      <c r="G78" s="158"/>
      <c r="H78" s="158"/>
      <c r="I78" s="32"/>
      <c r="J78" s="167"/>
      <c r="K78" s="167"/>
      <c r="L78" s="167"/>
      <c r="M78" s="32"/>
      <c r="N78" s="135">
        <v>3</v>
      </c>
      <c r="O78" s="135">
        <v>17830</v>
      </c>
      <c r="P78" s="135">
        <v>17830</v>
      </c>
      <c r="Q78" s="32">
        <f t="shared" si="42"/>
        <v>0.929614181438999</v>
      </c>
      <c r="R78" s="146">
        <v>3</v>
      </c>
      <c r="S78" s="146">
        <v>692</v>
      </c>
      <c r="T78" s="146">
        <v>153</v>
      </c>
      <c r="U78" s="32">
        <f t="shared" si="43"/>
        <v>0.3624934520691461</v>
      </c>
      <c r="V78" s="146"/>
      <c r="W78" s="146"/>
      <c r="X78" s="146"/>
      <c r="Y78" s="32"/>
      <c r="Z78" s="150">
        <v>0</v>
      </c>
      <c r="AA78" s="150">
        <v>0</v>
      </c>
      <c r="AB78" s="150">
        <v>0</v>
      </c>
      <c r="AC78" s="32">
        <f t="shared" si="44"/>
        <v>0</v>
      </c>
      <c r="AD78" s="133"/>
      <c r="AE78" s="133"/>
      <c r="AF78" s="133"/>
      <c r="AG78" s="32">
        <f t="shared" si="45"/>
        <v>0</v>
      </c>
      <c r="AH78" s="173"/>
      <c r="AI78" s="173"/>
      <c r="AJ78" s="173"/>
      <c r="AK78" s="190"/>
      <c r="AL78" s="133"/>
      <c r="AM78" s="133"/>
      <c r="AN78" s="133"/>
      <c r="AO78" s="32"/>
      <c r="AP78" s="30"/>
      <c r="AQ78" s="30"/>
      <c r="AR78" s="30"/>
      <c r="AS78" s="32" t="e">
        <f t="shared" si="46"/>
        <v>#DIV/0!</v>
      </c>
      <c r="AT78" s="29">
        <f t="shared" si="38"/>
        <v>7</v>
      </c>
      <c r="AU78" s="29">
        <f t="shared" si="39"/>
        <v>18930</v>
      </c>
      <c r="AV78" s="29">
        <f t="shared" si="40"/>
        <v>18383</v>
      </c>
      <c r="AW78" s="32">
        <f t="shared" si="47"/>
        <v>0.4613269400714237</v>
      </c>
    </row>
    <row r="79" spans="1:49" s="25" customFormat="1" ht="15.75">
      <c r="A79" s="3" t="s">
        <v>6</v>
      </c>
      <c r="B79" s="93">
        <f>SUM(B73:B78)</f>
        <v>1</v>
      </c>
      <c r="C79" s="93">
        <f>SUM(C73:C78)</f>
        <v>408</v>
      </c>
      <c r="D79" s="93">
        <f>SUM(D73:D78)</f>
        <v>400</v>
      </c>
      <c r="E79" s="56">
        <f t="shared" si="41"/>
        <v>1</v>
      </c>
      <c r="F79" s="107"/>
      <c r="G79" s="107"/>
      <c r="H79" s="107"/>
      <c r="I79" s="56"/>
      <c r="J79" s="45"/>
      <c r="K79" s="45"/>
      <c r="L79" s="45"/>
      <c r="M79" s="56"/>
      <c r="N79" s="116">
        <f>SUM(N73:N78)</f>
        <v>4</v>
      </c>
      <c r="O79" s="116">
        <f>SUM(O73:O78)</f>
        <v>19180</v>
      </c>
      <c r="P79" s="116">
        <f>SUM(P73:P78)</f>
        <v>18910</v>
      </c>
      <c r="Q79" s="56">
        <f t="shared" si="42"/>
        <v>1</v>
      </c>
      <c r="R79" s="91">
        <f>SUM(R73:R78)</f>
        <v>4</v>
      </c>
      <c r="S79" s="91">
        <f>SUM(S73:S78)</f>
        <v>1909</v>
      </c>
      <c r="T79" s="91">
        <f>SUM(T73:T78)</f>
        <v>1370</v>
      </c>
      <c r="U79" s="56">
        <f t="shared" si="43"/>
        <v>1</v>
      </c>
      <c r="V79" s="91"/>
      <c r="W79" s="91"/>
      <c r="X79" s="91"/>
      <c r="Y79" s="56"/>
      <c r="Z79" s="116">
        <f>SUM(Z73:Z78)</f>
        <v>1</v>
      </c>
      <c r="AA79" s="170">
        <f>SUM(AA73:AA78)</f>
        <v>7496.80565</v>
      </c>
      <c r="AB79" s="170">
        <f>SUM(AB73:AB78)</f>
        <v>7496.80565</v>
      </c>
      <c r="AC79" s="56">
        <f t="shared" si="44"/>
        <v>1</v>
      </c>
      <c r="AD79" s="130">
        <f>SUM(AD73:AD78)</f>
        <v>15</v>
      </c>
      <c r="AE79" s="130">
        <f>SUM(AE73:AE78)</f>
        <v>12040</v>
      </c>
      <c r="AF79" s="130">
        <f>SUM(AF73:AF78)</f>
        <v>8338</v>
      </c>
      <c r="AG79" s="56">
        <f t="shared" si="45"/>
        <v>1</v>
      </c>
      <c r="AH79" s="170"/>
      <c r="AI79" s="170"/>
      <c r="AJ79" s="170"/>
      <c r="AK79" s="188"/>
      <c r="AL79" s="130"/>
      <c r="AM79" s="130"/>
      <c r="AN79" s="130"/>
      <c r="AO79" s="56"/>
      <c r="AP79" s="44">
        <f>SUM(AP73:AP78)</f>
        <v>0</v>
      </c>
      <c r="AQ79" s="44">
        <f>SUM(AQ73:AQ78)</f>
        <v>0</v>
      </c>
      <c r="AR79" s="44">
        <f>SUM(AR73:AR78)</f>
        <v>0</v>
      </c>
      <c r="AS79" s="56" t="e">
        <f t="shared" si="46"/>
        <v>#DIV/0!</v>
      </c>
      <c r="AT79" s="58">
        <f t="shared" si="38"/>
        <v>25</v>
      </c>
      <c r="AU79" s="58">
        <f t="shared" si="39"/>
        <v>41033.80565</v>
      </c>
      <c r="AV79" s="58">
        <f t="shared" si="40"/>
        <v>36514.80565</v>
      </c>
      <c r="AW79" s="56">
        <f t="shared" si="47"/>
        <v>1</v>
      </c>
    </row>
    <row r="80" spans="1:55" s="25" customFormat="1" ht="15.75">
      <c r="A80" s="43" t="s">
        <v>45</v>
      </c>
      <c r="B80" s="83"/>
      <c r="C80" s="83"/>
      <c r="D80" s="83"/>
      <c r="E80" s="54"/>
      <c r="F80" s="50"/>
      <c r="G80" s="50"/>
      <c r="H80" s="50"/>
      <c r="I80" s="54"/>
      <c r="J80" s="168"/>
      <c r="K80" s="168"/>
      <c r="L80" s="168"/>
      <c r="M80" s="54"/>
      <c r="N80" s="149"/>
      <c r="O80" s="149"/>
      <c r="P80" s="149"/>
      <c r="Q80" s="54"/>
      <c r="R80" s="162"/>
      <c r="S80" s="162"/>
      <c r="T80" s="162"/>
      <c r="U80" s="54"/>
      <c r="V80" s="162"/>
      <c r="W80" s="162"/>
      <c r="X80" s="162"/>
      <c r="Y80" s="54"/>
      <c r="Z80" s="149"/>
      <c r="AA80" s="149"/>
      <c r="AB80" s="149"/>
      <c r="AC80" s="54"/>
      <c r="AD80" s="152"/>
      <c r="AE80" s="152"/>
      <c r="AF80" s="152"/>
      <c r="AG80" s="54"/>
      <c r="AH80" s="175"/>
      <c r="AI80" s="175"/>
      <c r="AJ80" s="175"/>
      <c r="AK80" s="189"/>
      <c r="AL80" s="152"/>
      <c r="AM80" s="152"/>
      <c r="AN80" s="152"/>
      <c r="AO80" s="54"/>
      <c r="AP80" s="51"/>
      <c r="AQ80" s="51"/>
      <c r="AR80" s="51"/>
      <c r="AS80" s="54"/>
      <c r="AT80" s="50"/>
      <c r="AU80" s="50"/>
      <c r="AV80" s="50"/>
      <c r="AW80" s="54"/>
      <c r="AX80" s="20"/>
      <c r="AY80" s="20"/>
      <c r="AZ80" s="20"/>
      <c r="BA80" s="20"/>
      <c r="BB80" s="20"/>
      <c r="BC80" s="20"/>
    </row>
    <row r="81" spans="1:49" ht="15.75">
      <c r="A81" s="4" t="s">
        <v>37</v>
      </c>
      <c r="B81" s="87">
        <v>1</v>
      </c>
      <c r="C81" s="64">
        <v>408</v>
      </c>
      <c r="D81" s="64">
        <v>400</v>
      </c>
      <c r="E81" s="32">
        <f>C81/C$85</f>
        <v>1</v>
      </c>
      <c r="F81" s="160"/>
      <c r="G81" s="158"/>
      <c r="H81" s="158"/>
      <c r="I81" s="32"/>
      <c r="J81" s="167"/>
      <c r="K81" s="167"/>
      <c r="L81" s="167"/>
      <c r="M81" s="32"/>
      <c r="N81" s="135">
        <v>4</v>
      </c>
      <c r="O81" s="135">
        <v>19180</v>
      </c>
      <c r="P81" s="135">
        <v>18910</v>
      </c>
      <c r="Q81" s="32">
        <f>O81/O$85</f>
        <v>1</v>
      </c>
      <c r="R81" s="146">
        <v>3</v>
      </c>
      <c r="S81" s="146">
        <v>1761</v>
      </c>
      <c r="T81" s="146">
        <v>1222</v>
      </c>
      <c r="U81" s="32">
        <f>S81/S$85</f>
        <v>0.9224724986904138</v>
      </c>
      <c r="V81" s="146"/>
      <c r="W81" s="146"/>
      <c r="X81" s="146"/>
      <c r="Y81" s="32"/>
      <c r="Z81" s="150">
        <v>1</v>
      </c>
      <c r="AA81" s="173">
        <v>7496.80565</v>
      </c>
      <c r="AB81" s="173">
        <v>7496.80565</v>
      </c>
      <c r="AC81" s="32">
        <f>AA81/AA$85</f>
        <v>1</v>
      </c>
      <c r="AD81" s="133">
        <v>14</v>
      </c>
      <c r="AE81" s="124">
        <v>11820</v>
      </c>
      <c r="AF81" s="124">
        <v>8218</v>
      </c>
      <c r="AG81" s="32">
        <f>AE81/AE$85</f>
        <v>0.9817275747508306</v>
      </c>
      <c r="AH81" s="173"/>
      <c r="AI81" s="173"/>
      <c r="AJ81" s="173"/>
      <c r="AK81" s="190"/>
      <c r="AL81" s="133"/>
      <c r="AM81" s="133"/>
      <c r="AN81" s="133"/>
      <c r="AO81" s="32"/>
      <c r="AP81" s="30"/>
      <c r="AQ81" s="30"/>
      <c r="AR81" s="30"/>
      <c r="AS81" s="32" t="e">
        <f>AQ81/AQ$85</f>
        <v>#DIV/0!</v>
      </c>
      <c r="AT81" s="29">
        <f aca="true" t="shared" si="48" ref="AT81:AV85">B81+F81+J81+N81+R81+V81+Z81+AD81+AH81+AL81+AP81</f>
        <v>23</v>
      </c>
      <c r="AU81" s="29">
        <f t="shared" si="48"/>
        <v>40665.80565</v>
      </c>
      <c r="AV81" s="29">
        <f t="shared" si="48"/>
        <v>36246.80565</v>
      </c>
      <c r="AW81" s="32">
        <f>AU81/AU$85</f>
        <v>0.9910317847888915</v>
      </c>
    </row>
    <row r="82" spans="1:49" ht="15.75">
      <c r="A82" s="4" t="s">
        <v>38</v>
      </c>
      <c r="B82" s="87">
        <v>0</v>
      </c>
      <c r="C82" s="64">
        <v>0</v>
      </c>
      <c r="D82" s="64">
        <v>0</v>
      </c>
      <c r="E82" s="32">
        <f>C82/C$85</f>
        <v>0</v>
      </c>
      <c r="F82" s="160"/>
      <c r="G82" s="160"/>
      <c r="H82" s="160"/>
      <c r="I82" s="32"/>
      <c r="J82" s="167"/>
      <c r="K82" s="167"/>
      <c r="L82" s="167"/>
      <c r="M82" s="32"/>
      <c r="N82" s="135"/>
      <c r="O82" s="135"/>
      <c r="P82" s="135"/>
      <c r="Q82" s="32">
        <f>O82/O$85</f>
        <v>0</v>
      </c>
      <c r="R82" s="146">
        <v>0</v>
      </c>
      <c r="S82" s="146">
        <v>0</v>
      </c>
      <c r="T82" s="146">
        <v>0</v>
      </c>
      <c r="U82" s="32">
        <f>S82/S$85</f>
        <v>0</v>
      </c>
      <c r="V82" s="146"/>
      <c r="W82" s="146"/>
      <c r="X82" s="146"/>
      <c r="Y82" s="32"/>
      <c r="Z82" s="150">
        <v>0</v>
      </c>
      <c r="AA82" s="150">
        <v>0</v>
      </c>
      <c r="AB82" s="150">
        <v>0</v>
      </c>
      <c r="AC82" s="32">
        <f>AA82/AA$85</f>
        <v>0</v>
      </c>
      <c r="AD82" s="133"/>
      <c r="AE82" s="133"/>
      <c r="AF82" s="133"/>
      <c r="AG82" s="32">
        <f>AE82/AE$85</f>
        <v>0</v>
      </c>
      <c r="AH82" s="173"/>
      <c r="AI82" s="173"/>
      <c r="AJ82" s="173"/>
      <c r="AK82" s="190"/>
      <c r="AL82" s="133"/>
      <c r="AM82" s="133"/>
      <c r="AN82" s="133"/>
      <c r="AO82" s="32"/>
      <c r="AP82" s="30"/>
      <c r="AQ82" s="30"/>
      <c r="AR82" s="30"/>
      <c r="AS82" s="32" t="e">
        <f>AQ82/AQ$85</f>
        <v>#DIV/0!</v>
      </c>
      <c r="AT82" s="29">
        <f t="shared" si="48"/>
        <v>0</v>
      </c>
      <c r="AU82" s="29">
        <f t="shared" si="48"/>
        <v>0</v>
      </c>
      <c r="AV82" s="29">
        <f t="shared" si="48"/>
        <v>0</v>
      </c>
      <c r="AW82" s="32">
        <f>AU82/AU$85</f>
        <v>0</v>
      </c>
    </row>
    <row r="83" spans="1:49" ht="15.75">
      <c r="A83" s="4" t="s">
        <v>39</v>
      </c>
      <c r="B83" s="87">
        <v>0</v>
      </c>
      <c r="C83" s="64">
        <v>0</v>
      </c>
      <c r="D83" s="64">
        <v>0</v>
      </c>
      <c r="E83" s="32">
        <f>C83/C$85</f>
        <v>0</v>
      </c>
      <c r="F83" s="160"/>
      <c r="G83" s="160"/>
      <c r="H83" s="160"/>
      <c r="I83" s="32"/>
      <c r="J83" s="167"/>
      <c r="K83" s="167"/>
      <c r="L83" s="167"/>
      <c r="M83" s="32"/>
      <c r="N83" s="135"/>
      <c r="O83" s="135"/>
      <c r="P83" s="135"/>
      <c r="Q83" s="32">
        <f>O83/O$85</f>
        <v>0</v>
      </c>
      <c r="R83" s="146">
        <v>1</v>
      </c>
      <c r="S83" s="146">
        <v>148</v>
      </c>
      <c r="T83" s="146">
        <v>148</v>
      </c>
      <c r="U83" s="32">
        <f>S83/S$85</f>
        <v>0.07752750130958617</v>
      </c>
      <c r="V83" s="146"/>
      <c r="W83" s="146"/>
      <c r="X83" s="146"/>
      <c r="Y83" s="32"/>
      <c r="Z83" s="150">
        <v>0</v>
      </c>
      <c r="AA83" s="150">
        <v>0</v>
      </c>
      <c r="AB83" s="150">
        <v>0</v>
      </c>
      <c r="AC83" s="32">
        <f>AA83/AA$85</f>
        <v>0</v>
      </c>
      <c r="AD83" s="133">
        <v>1</v>
      </c>
      <c r="AE83" s="133">
        <v>220</v>
      </c>
      <c r="AF83" s="133">
        <v>120</v>
      </c>
      <c r="AG83" s="32">
        <f>AE83/AE$85</f>
        <v>0.018272425249169437</v>
      </c>
      <c r="AH83" s="173"/>
      <c r="AI83" s="173"/>
      <c r="AJ83" s="173"/>
      <c r="AK83" s="190"/>
      <c r="AL83" s="133"/>
      <c r="AM83" s="133"/>
      <c r="AN83" s="133"/>
      <c r="AO83" s="32"/>
      <c r="AP83" s="30"/>
      <c r="AQ83" s="30"/>
      <c r="AR83" s="30"/>
      <c r="AS83" s="32" t="e">
        <f>AQ83/AQ$85</f>
        <v>#DIV/0!</v>
      </c>
      <c r="AT83" s="29">
        <f t="shared" si="48"/>
        <v>2</v>
      </c>
      <c r="AU83" s="29">
        <f t="shared" si="48"/>
        <v>368</v>
      </c>
      <c r="AV83" s="29">
        <f t="shared" si="48"/>
        <v>268</v>
      </c>
      <c r="AW83" s="32">
        <f>AU83/AU$85</f>
        <v>0.008968215211108502</v>
      </c>
    </row>
    <row r="84" spans="1:49" ht="15.75">
      <c r="A84" s="4" t="s">
        <v>40</v>
      </c>
      <c r="B84" s="87">
        <v>0</v>
      </c>
      <c r="C84" s="64">
        <v>0</v>
      </c>
      <c r="D84" s="64">
        <v>0</v>
      </c>
      <c r="E84" s="32">
        <f>C84/C$85</f>
        <v>0</v>
      </c>
      <c r="F84" s="160"/>
      <c r="G84" s="160"/>
      <c r="H84" s="160"/>
      <c r="I84" s="32"/>
      <c r="J84" s="169"/>
      <c r="K84" s="169"/>
      <c r="L84" s="169"/>
      <c r="M84" s="32"/>
      <c r="N84" s="140"/>
      <c r="O84" s="140"/>
      <c r="P84" s="140"/>
      <c r="Q84" s="32">
        <f>O84/O$85</f>
        <v>0</v>
      </c>
      <c r="R84" s="146">
        <v>0</v>
      </c>
      <c r="S84" s="146">
        <v>0</v>
      </c>
      <c r="T84" s="146">
        <v>0</v>
      </c>
      <c r="U84" s="32">
        <f>S84/S$85</f>
        <v>0</v>
      </c>
      <c r="V84" s="64"/>
      <c r="W84" s="64"/>
      <c r="X84" s="64"/>
      <c r="Y84" s="32"/>
      <c r="Z84" s="114">
        <v>0</v>
      </c>
      <c r="AA84" s="114">
        <v>0</v>
      </c>
      <c r="AB84" s="114">
        <v>0</v>
      </c>
      <c r="AC84" s="32">
        <f>AA84/AA$85</f>
        <v>0</v>
      </c>
      <c r="AD84" s="124"/>
      <c r="AE84" s="124"/>
      <c r="AF84" s="124"/>
      <c r="AG84" s="32">
        <f>AE84/AE$85</f>
        <v>0</v>
      </c>
      <c r="AH84" s="178"/>
      <c r="AI84" s="178"/>
      <c r="AJ84" s="178"/>
      <c r="AK84" s="190"/>
      <c r="AL84" s="124"/>
      <c r="AM84" s="124"/>
      <c r="AN84" s="124"/>
      <c r="AO84" s="32"/>
      <c r="AP84" s="33"/>
      <c r="AQ84" s="33"/>
      <c r="AR84" s="33"/>
      <c r="AS84" s="32" t="e">
        <f>AQ84/AQ$85</f>
        <v>#DIV/0!</v>
      </c>
      <c r="AT84" s="29">
        <f t="shared" si="48"/>
        <v>0</v>
      </c>
      <c r="AU84" s="29">
        <f t="shared" si="48"/>
        <v>0</v>
      </c>
      <c r="AV84" s="29">
        <f t="shared" si="48"/>
        <v>0</v>
      </c>
      <c r="AW84" s="32">
        <f>AU84/AU$85</f>
        <v>0</v>
      </c>
    </row>
    <row r="85" spans="1:49" s="25" customFormat="1" ht="15.75">
      <c r="A85" s="3" t="s">
        <v>6</v>
      </c>
      <c r="B85" s="93">
        <f>SUM(B81:B84)</f>
        <v>1</v>
      </c>
      <c r="C85" s="93">
        <f>SUM(C81:C84)</f>
        <v>408</v>
      </c>
      <c r="D85" s="93">
        <f>SUM(D81:D84)</f>
        <v>400</v>
      </c>
      <c r="E85" s="56">
        <f>C85/C$85</f>
        <v>1</v>
      </c>
      <c r="F85" s="107"/>
      <c r="G85" s="107"/>
      <c r="H85" s="107"/>
      <c r="I85" s="56"/>
      <c r="J85" s="45"/>
      <c r="K85" s="45"/>
      <c r="L85" s="45"/>
      <c r="M85" s="56"/>
      <c r="N85" s="116">
        <f>SUM(N81:N84)</f>
        <v>4</v>
      </c>
      <c r="O85" s="116">
        <f>SUM(O81:O84)</f>
        <v>19180</v>
      </c>
      <c r="P85" s="116">
        <f>SUM(P81:P84)</f>
        <v>18910</v>
      </c>
      <c r="Q85" s="56">
        <f>O85/O$85</f>
        <v>1</v>
      </c>
      <c r="R85" s="91">
        <f>SUM(R81:R84)</f>
        <v>4</v>
      </c>
      <c r="S85" s="91">
        <f>SUM(S81:S84)</f>
        <v>1909</v>
      </c>
      <c r="T85" s="91">
        <f>SUM(T81:T84)</f>
        <v>1370</v>
      </c>
      <c r="U85" s="56">
        <f>S85/S$85</f>
        <v>1</v>
      </c>
      <c r="V85" s="91"/>
      <c r="W85" s="91"/>
      <c r="X85" s="91"/>
      <c r="Y85" s="56"/>
      <c r="Z85" s="116">
        <f>SUM(Z81:Z84)</f>
        <v>1</v>
      </c>
      <c r="AA85" s="170">
        <f>SUM(AA81:AA84)</f>
        <v>7496.80565</v>
      </c>
      <c r="AB85" s="170">
        <f>SUM(AB81:AB84)</f>
        <v>7496.80565</v>
      </c>
      <c r="AC85" s="56">
        <f>AA85/AA$85</f>
        <v>1</v>
      </c>
      <c r="AD85" s="130">
        <f>SUM(AD81:AD84)</f>
        <v>15</v>
      </c>
      <c r="AE85" s="130">
        <f>SUM(AE81:AE84)</f>
        <v>12040</v>
      </c>
      <c r="AF85" s="130">
        <f>SUM(AF81:AF84)</f>
        <v>8338</v>
      </c>
      <c r="AG85" s="56">
        <f>AE85/AE$85</f>
        <v>1</v>
      </c>
      <c r="AH85" s="170"/>
      <c r="AI85" s="170"/>
      <c r="AJ85" s="170"/>
      <c r="AK85" s="188"/>
      <c r="AL85" s="130"/>
      <c r="AM85" s="130"/>
      <c r="AN85" s="130"/>
      <c r="AO85" s="56"/>
      <c r="AP85" s="44">
        <f>SUM(AP81:AP84)</f>
        <v>0</v>
      </c>
      <c r="AQ85" s="44">
        <f>SUM(AQ81:AQ84)</f>
        <v>0</v>
      </c>
      <c r="AR85" s="44">
        <f>SUM(AR81:AR84)</f>
        <v>0</v>
      </c>
      <c r="AS85" s="56" t="e">
        <f>AQ85/AQ$85</f>
        <v>#DIV/0!</v>
      </c>
      <c r="AT85" s="58">
        <f t="shared" si="48"/>
        <v>25</v>
      </c>
      <c r="AU85" s="58">
        <f t="shared" si="48"/>
        <v>41033.80565</v>
      </c>
      <c r="AV85" s="58">
        <f t="shared" si="48"/>
        <v>36514.80565</v>
      </c>
      <c r="AW85" s="56">
        <f>AU85/AU$85</f>
        <v>1</v>
      </c>
    </row>
    <row r="86" spans="1:55" s="25" customFormat="1" ht="15.75">
      <c r="A86" s="43" t="s">
        <v>70</v>
      </c>
      <c r="B86" s="83"/>
      <c r="C86" s="83"/>
      <c r="D86" s="83"/>
      <c r="E86" s="54"/>
      <c r="F86" s="50"/>
      <c r="G86" s="50"/>
      <c r="H86" s="50"/>
      <c r="I86" s="54"/>
      <c r="J86" s="168"/>
      <c r="K86" s="168"/>
      <c r="L86" s="168"/>
      <c r="M86" s="54"/>
      <c r="N86" s="149"/>
      <c r="O86" s="149"/>
      <c r="P86" s="149"/>
      <c r="Q86" s="54"/>
      <c r="R86" s="162"/>
      <c r="S86" s="162"/>
      <c r="T86" s="162"/>
      <c r="U86" s="54"/>
      <c r="V86" s="162"/>
      <c r="W86" s="162"/>
      <c r="X86" s="162"/>
      <c r="Y86" s="54"/>
      <c r="Z86" s="149"/>
      <c r="AA86" s="149"/>
      <c r="AB86" s="149"/>
      <c r="AC86" s="54"/>
      <c r="AD86" s="152"/>
      <c r="AE86" s="152"/>
      <c r="AF86" s="152"/>
      <c r="AG86" s="54"/>
      <c r="AH86" s="175"/>
      <c r="AI86" s="175"/>
      <c r="AJ86" s="175"/>
      <c r="AK86" s="189"/>
      <c r="AL86" s="152"/>
      <c r="AM86" s="152"/>
      <c r="AN86" s="152"/>
      <c r="AO86" s="54"/>
      <c r="AP86" s="51"/>
      <c r="AQ86" s="51"/>
      <c r="AR86" s="51"/>
      <c r="AS86" s="54"/>
      <c r="AT86" s="50"/>
      <c r="AU86" s="50"/>
      <c r="AV86" s="50"/>
      <c r="AW86" s="54"/>
      <c r="AX86" s="20"/>
      <c r="AY86" s="20"/>
      <c r="AZ86" s="20"/>
      <c r="BA86" s="20"/>
      <c r="BB86" s="20"/>
      <c r="BC86" s="20"/>
    </row>
    <row r="87" spans="1:49" ht="15.75">
      <c r="A87" s="4" t="s">
        <v>71</v>
      </c>
      <c r="B87" s="87">
        <v>1</v>
      </c>
      <c r="C87" s="64">
        <v>408</v>
      </c>
      <c r="D87" s="64">
        <v>400</v>
      </c>
      <c r="E87" s="32">
        <f>C87/C$91</f>
        <v>1</v>
      </c>
      <c r="F87" s="160"/>
      <c r="G87" s="158"/>
      <c r="H87" s="158"/>
      <c r="I87" s="32"/>
      <c r="J87" s="167"/>
      <c r="K87" s="167"/>
      <c r="L87" s="167"/>
      <c r="M87" s="32"/>
      <c r="N87" s="135">
        <v>4</v>
      </c>
      <c r="O87" s="135">
        <v>19180</v>
      </c>
      <c r="P87" s="135">
        <v>18910</v>
      </c>
      <c r="Q87" s="32">
        <f>O87/O$91</f>
        <v>1</v>
      </c>
      <c r="R87" s="146">
        <v>4</v>
      </c>
      <c r="S87" s="146">
        <v>1909</v>
      </c>
      <c r="T87" s="146">
        <v>1370</v>
      </c>
      <c r="U87" s="32">
        <f>S87/S$91</f>
        <v>1</v>
      </c>
      <c r="V87" s="146"/>
      <c r="W87" s="146"/>
      <c r="X87" s="146"/>
      <c r="Y87" s="32"/>
      <c r="Z87" s="150">
        <v>1</v>
      </c>
      <c r="AA87" s="173">
        <v>7496.80565</v>
      </c>
      <c r="AB87" s="173">
        <v>7496.80565</v>
      </c>
      <c r="AC87" s="32">
        <f>AA87/AA$91</f>
        <v>1</v>
      </c>
      <c r="AD87" s="133">
        <v>15</v>
      </c>
      <c r="AE87" s="124">
        <v>12040</v>
      </c>
      <c r="AF87" s="124">
        <v>8338</v>
      </c>
      <c r="AG87" s="32">
        <f>AE87/AE$91</f>
        <v>1</v>
      </c>
      <c r="AH87" s="173"/>
      <c r="AI87" s="173"/>
      <c r="AJ87" s="173"/>
      <c r="AK87" s="190"/>
      <c r="AL87" s="141"/>
      <c r="AM87" s="141"/>
      <c r="AN87" s="141"/>
      <c r="AO87" s="32"/>
      <c r="AP87" s="30"/>
      <c r="AQ87" s="30"/>
      <c r="AR87" s="30"/>
      <c r="AS87" s="32" t="e">
        <f>AQ87/AQ$91</f>
        <v>#DIV/0!</v>
      </c>
      <c r="AT87" s="29">
        <f aca="true" t="shared" si="49" ref="AT87:AV91">B87+F87+J87+N87+R87+V87+Z87+AD87+AH87+AL87+AP87</f>
        <v>25</v>
      </c>
      <c r="AU87" s="29">
        <f t="shared" si="49"/>
        <v>41033.80565</v>
      </c>
      <c r="AV87" s="29">
        <f t="shared" si="49"/>
        <v>36514.80565</v>
      </c>
      <c r="AW87" s="32">
        <f>AU87/AU$91</f>
        <v>1</v>
      </c>
    </row>
    <row r="88" spans="1:49" ht="15.75">
      <c r="A88" s="4" t="s">
        <v>72</v>
      </c>
      <c r="B88" s="87">
        <v>0</v>
      </c>
      <c r="C88" s="64">
        <v>0</v>
      </c>
      <c r="D88" s="64">
        <v>0</v>
      </c>
      <c r="E88" s="32">
        <f>C88/C$91</f>
        <v>0</v>
      </c>
      <c r="F88" s="160"/>
      <c r="G88" s="160"/>
      <c r="H88" s="160"/>
      <c r="I88" s="32"/>
      <c r="J88" s="167"/>
      <c r="K88" s="167"/>
      <c r="L88" s="167"/>
      <c r="M88" s="32"/>
      <c r="N88" s="135">
        <v>0</v>
      </c>
      <c r="O88" s="135">
        <v>0</v>
      </c>
      <c r="P88" s="135">
        <v>0</v>
      </c>
      <c r="Q88" s="32">
        <f>O88/O$91</f>
        <v>0</v>
      </c>
      <c r="R88" s="146">
        <v>0</v>
      </c>
      <c r="S88" s="146">
        <v>0</v>
      </c>
      <c r="T88" s="146">
        <v>0</v>
      </c>
      <c r="U88" s="32">
        <f>S88/S$91</f>
        <v>0</v>
      </c>
      <c r="V88" s="146"/>
      <c r="W88" s="146"/>
      <c r="X88" s="146"/>
      <c r="Y88" s="32"/>
      <c r="Z88" s="150">
        <v>0</v>
      </c>
      <c r="AA88" s="150">
        <v>0</v>
      </c>
      <c r="AB88" s="150">
        <v>0</v>
      </c>
      <c r="AC88" s="32">
        <f>AA88/AA$91</f>
        <v>0</v>
      </c>
      <c r="AD88" s="133"/>
      <c r="AE88" s="133"/>
      <c r="AF88" s="133"/>
      <c r="AG88" s="32">
        <f>AE88/AE$91</f>
        <v>0</v>
      </c>
      <c r="AH88" s="173"/>
      <c r="AI88" s="173"/>
      <c r="AJ88" s="173"/>
      <c r="AK88" s="190"/>
      <c r="AL88" s="141"/>
      <c r="AM88" s="141"/>
      <c r="AN88" s="141"/>
      <c r="AO88" s="32"/>
      <c r="AP88" s="30"/>
      <c r="AQ88" s="30"/>
      <c r="AR88" s="30"/>
      <c r="AS88" s="32" t="e">
        <f>AQ88/AQ$91</f>
        <v>#DIV/0!</v>
      </c>
      <c r="AT88" s="29">
        <f t="shared" si="49"/>
        <v>0</v>
      </c>
      <c r="AU88" s="29">
        <f t="shared" si="49"/>
        <v>0</v>
      </c>
      <c r="AV88" s="29">
        <f t="shared" si="49"/>
        <v>0</v>
      </c>
      <c r="AW88" s="32">
        <f>AU88/AU$91</f>
        <v>0</v>
      </c>
    </row>
    <row r="89" spans="1:49" ht="15.75">
      <c r="A89" s="4" t="s">
        <v>73</v>
      </c>
      <c r="B89" s="87">
        <v>0</v>
      </c>
      <c r="C89" s="64">
        <v>0</v>
      </c>
      <c r="D89" s="64">
        <v>0</v>
      </c>
      <c r="E89" s="32">
        <f>C89/C$91</f>
        <v>0</v>
      </c>
      <c r="F89" s="160"/>
      <c r="G89" s="160"/>
      <c r="H89" s="160"/>
      <c r="I89" s="32"/>
      <c r="J89" s="167"/>
      <c r="K89" s="167"/>
      <c r="L89" s="167"/>
      <c r="M89" s="32"/>
      <c r="N89" s="150"/>
      <c r="O89" s="150"/>
      <c r="P89" s="150"/>
      <c r="Q89" s="32">
        <f>O89/O$91</f>
        <v>0</v>
      </c>
      <c r="R89" s="146">
        <v>0</v>
      </c>
      <c r="S89" s="146">
        <v>0</v>
      </c>
      <c r="T89" s="146">
        <v>0</v>
      </c>
      <c r="U89" s="32">
        <f>S89/S$91</f>
        <v>0</v>
      </c>
      <c r="V89" s="146"/>
      <c r="W89" s="146"/>
      <c r="X89" s="146"/>
      <c r="Y89" s="32"/>
      <c r="Z89" s="150">
        <v>0</v>
      </c>
      <c r="AA89" s="150">
        <v>0</v>
      </c>
      <c r="AB89" s="150">
        <v>0</v>
      </c>
      <c r="AC89" s="32">
        <f>AA89/AA$91</f>
        <v>0</v>
      </c>
      <c r="AD89" s="133"/>
      <c r="AE89" s="133"/>
      <c r="AF89" s="133"/>
      <c r="AG89" s="32">
        <f>AE89/AE$91</f>
        <v>0</v>
      </c>
      <c r="AH89" s="173"/>
      <c r="AI89" s="173"/>
      <c r="AJ89" s="173"/>
      <c r="AK89" s="190"/>
      <c r="AL89" s="141"/>
      <c r="AM89" s="141"/>
      <c r="AN89" s="141"/>
      <c r="AO89" s="32"/>
      <c r="AP89" s="30"/>
      <c r="AQ89" s="30"/>
      <c r="AR89" s="30"/>
      <c r="AS89" s="32" t="e">
        <f>AQ89/AQ$91</f>
        <v>#DIV/0!</v>
      </c>
      <c r="AT89" s="29">
        <f t="shared" si="49"/>
        <v>0</v>
      </c>
      <c r="AU89" s="29">
        <f t="shared" si="49"/>
        <v>0</v>
      </c>
      <c r="AV89" s="29">
        <f t="shared" si="49"/>
        <v>0</v>
      </c>
      <c r="AW89" s="32">
        <f>AU89/AU$91</f>
        <v>0</v>
      </c>
    </row>
    <row r="90" spans="1:49" ht="15.75">
      <c r="A90" s="4" t="s">
        <v>74</v>
      </c>
      <c r="B90" s="87">
        <v>0</v>
      </c>
      <c r="C90" s="64">
        <v>0</v>
      </c>
      <c r="D90" s="64">
        <v>0</v>
      </c>
      <c r="E90" s="32">
        <f>C90/C$91</f>
        <v>0</v>
      </c>
      <c r="F90" s="160"/>
      <c r="G90" s="160"/>
      <c r="H90" s="160"/>
      <c r="I90" s="32"/>
      <c r="J90" s="167"/>
      <c r="K90" s="167"/>
      <c r="L90" s="167"/>
      <c r="M90" s="32"/>
      <c r="N90" s="150"/>
      <c r="O90" s="150"/>
      <c r="P90" s="150"/>
      <c r="Q90" s="32">
        <f>O90/O$91</f>
        <v>0</v>
      </c>
      <c r="R90" s="146">
        <v>0</v>
      </c>
      <c r="S90" s="146">
        <v>0</v>
      </c>
      <c r="T90" s="146">
        <v>0</v>
      </c>
      <c r="U90" s="32">
        <f>S90/S$91</f>
        <v>0</v>
      </c>
      <c r="V90" s="146"/>
      <c r="W90" s="146"/>
      <c r="X90" s="146"/>
      <c r="Y90" s="32"/>
      <c r="Z90" s="150">
        <v>0</v>
      </c>
      <c r="AA90" s="150">
        <v>0</v>
      </c>
      <c r="AB90" s="150">
        <v>0</v>
      </c>
      <c r="AC90" s="32">
        <f>AA90/AA$91</f>
        <v>0</v>
      </c>
      <c r="AD90" s="133"/>
      <c r="AE90" s="133"/>
      <c r="AF90" s="133"/>
      <c r="AG90" s="32">
        <f>AE90/AE$91</f>
        <v>0</v>
      </c>
      <c r="AH90" s="173"/>
      <c r="AI90" s="173"/>
      <c r="AJ90" s="173"/>
      <c r="AK90" s="190"/>
      <c r="AL90" s="141"/>
      <c r="AM90" s="141"/>
      <c r="AN90" s="141"/>
      <c r="AO90" s="32"/>
      <c r="AP90" s="30"/>
      <c r="AQ90" s="30"/>
      <c r="AR90" s="30"/>
      <c r="AS90" s="32" t="e">
        <f>AQ90/AQ$91</f>
        <v>#DIV/0!</v>
      </c>
      <c r="AT90" s="29">
        <f t="shared" si="49"/>
        <v>0</v>
      </c>
      <c r="AU90" s="29">
        <f t="shared" si="49"/>
        <v>0</v>
      </c>
      <c r="AV90" s="29">
        <f t="shared" si="49"/>
        <v>0</v>
      </c>
      <c r="AW90" s="32">
        <f>AU90/AU$91</f>
        <v>0</v>
      </c>
    </row>
    <row r="91" spans="1:49" s="25" customFormat="1" ht="15.75">
      <c r="A91" s="3" t="s">
        <v>6</v>
      </c>
      <c r="B91" s="93">
        <f>SUM(B87:B90)</f>
        <v>1</v>
      </c>
      <c r="C91" s="93">
        <f>SUM(C87:C90)</f>
        <v>408</v>
      </c>
      <c r="D91" s="93">
        <f>SUM(D87:D90)</f>
        <v>400</v>
      </c>
      <c r="E91" s="56">
        <f>C91/C$91</f>
        <v>1</v>
      </c>
      <c r="F91" s="107"/>
      <c r="G91" s="107"/>
      <c r="H91" s="107"/>
      <c r="I91" s="56"/>
      <c r="J91" s="45"/>
      <c r="K91" s="45"/>
      <c r="L91" s="45"/>
      <c r="M91" s="56"/>
      <c r="N91" s="116">
        <f>SUM(N87:N90)</f>
        <v>4</v>
      </c>
      <c r="O91" s="116">
        <f>SUM(O87:O90)</f>
        <v>19180</v>
      </c>
      <c r="P91" s="116">
        <f>SUM(P87:P90)</f>
        <v>18910</v>
      </c>
      <c r="Q91" s="56">
        <f>O91/O$91</f>
        <v>1</v>
      </c>
      <c r="R91" s="91">
        <f>SUM(R87:R90)</f>
        <v>4</v>
      </c>
      <c r="S91" s="91">
        <f>SUM(S87:S90)</f>
        <v>1909</v>
      </c>
      <c r="T91" s="91">
        <f>SUM(T87:T90)</f>
        <v>1370</v>
      </c>
      <c r="U91" s="56">
        <f>S91/S$91</f>
        <v>1</v>
      </c>
      <c r="V91" s="91"/>
      <c r="W91" s="91"/>
      <c r="X91" s="91"/>
      <c r="Y91" s="56"/>
      <c r="Z91" s="116">
        <f>SUM(Z87:Z90)</f>
        <v>1</v>
      </c>
      <c r="AA91" s="170">
        <f>SUM(AA87:AA90)</f>
        <v>7496.80565</v>
      </c>
      <c r="AB91" s="170">
        <f>SUM(AB87:AB90)</f>
        <v>7496.80565</v>
      </c>
      <c r="AC91" s="56">
        <f>AA91/AA$91</f>
        <v>1</v>
      </c>
      <c r="AD91" s="130">
        <f>SUM(AD87:AD90)</f>
        <v>15</v>
      </c>
      <c r="AE91" s="130">
        <f>SUM(AE87:AE90)</f>
        <v>12040</v>
      </c>
      <c r="AF91" s="130">
        <f>SUM(AF87:AF90)</f>
        <v>8338</v>
      </c>
      <c r="AG91" s="56">
        <f>AE91/AE$91</f>
        <v>1</v>
      </c>
      <c r="AH91" s="170"/>
      <c r="AI91" s="170"/>
      <c r="AJ91" s="170"/>
      <c r="AK91" s="188"/>
      <c r="AL91" s="130"/>
      <c r="AM91" s="130"/>
      <c r="AN91" s="130"/>
      <c r="AO91" s="56"/>
      <c r="AP91" s="44">
        <f>SUM(AP87:AP90)</f>
        <v>0</v>
      </c>
      <c r="AQ91" s="44">
        <f>SUM(AQ87:AQ90)</f>
        <v>0</v>
      </c>
      <c r="AR91" s="44">
        <f>SUM(AR87:AR90)</f>
        <v>0</v>
      </c>
      <c r="AS91" s="56" t="e">
        <f>AQ91/AQ$91</f>
        <v>#DIV/0!</v>
      </c>
      <c r="AT91" s="58">
        <f t="shared" si="49"/>
        <v>25</v>
      </c>
      <c r="AU91" s="58">
        <f t="shared" si="49"/>
        <v>41033.80565</v>
      </c>
      <c r="AV91" s="58">
        <f t="shared" si="49"/>
        <v>36514.80565</v>
      </c>
      <c r="AW91" s="56">
        <f>AU91/AU$91</f>
        <v>1</v>
      </c>
    </row>
    <row r="92" spans="1:48" ht="15.75">
      <c r="A92" s="6"/>
      <c r="B92" s="7"/>
      <c r="C92" s="8"/>
      <c r="D92" s="8"/>
      <c r="E92" s="9"/>
      <c r="F92" s="16"/>
      <c r="G92" s="16"/>
      <c r="H92" s="16"/>
      <c r="I92" s="24"/>
      <c r="J92" s="17"/>
      <c r="K92" s="18"/>
      <c r="L92" s="18"/>
      <c r="M92" s="24"/>
      <c r="R92" s="12"/>
      <c r="S92" s="12"/>
      <c r="T92" s="12"/>
      <c r="V92" s="26"/>
      <c r="W92" s="26"/>
      <c r="X92" s="26"/>
      <c r="Y92" s="26"/>
      <c r="AD92" s="28"/>
      <c r="AE92" s="28"/>
      <c r="AF92" s="28"/>
      <c r="AN92" s="28"/>
      <c r="AV92" s="28"/>
    </row>
    <row r="93" spans="1:48" ht="84.75" customHeight="1">
      <c r="A93" s="46" t="s">
        <v>77</v>
      </c>
      <c r="B93" s="10"/>
      <c r="C93" s="10"/>
      <c r="D93" s="10"/>
      <c r="E93" s="10"/>
      <c r="V93" s="26"/>
      <c r="W93" s="26"/>
      <c r="X93" s="26"/>
      <c r="Y93" s="26"/>
      <c r="AD93" s="28"/>
      <c r="AE93" s="28"/>
      <c r="AF93" s="28"/>
      <c r="AN93" s="28"/>
      <c r="AV93" s="28"/>
    </row>
    <row r="94" spans="1:32" ht="39" customHeight="1">
      <c r="A94" s="46" t="s">
        <v>75</v>
      </c>
      <c r="B94" s="10"/>
      <c r="C94" s="10"/>
      <c r="D94" s="10"/>
      <c r="E94" s="10"/>
      <c r="V94" s="26"/>
      <c r="W94" s="26"/>
      <c r="X94" s="26"/>
      <c r="Y94" s="26"/>
      <c r="AD94" s="28"/>
      <c r="AE94" s="28"/>
      <c r="AF94" s="28"/>
    </row>
    <row r="95" spans="1:25" ht="15.75">
      <c r="A95" s="27"/>
      <c r="B95" s="10"/>
      <c r="C95" s="10"/>
      <c r="D95" s="10"/>
      <c r="E95" s="10"/>
      <c r="V95" s="26"/>
      <c r="W95" s="26"/>
      <c r="X95" s="26"/>
      <c r="Y95" s="26"/>
    </row>
    <row r="96" spans="1:25" ht="15.75">
      <c r="A96" s="27"/>
      <c r="B96" s="10"/>
      <c r="C96" s="10"/>
      <c r="D96" s="10"/>
      <c r="E96" s="10"/>
      <c r="V96" s="26"/>
      <c r="W96" s="26"/>
      <c r="X96" s="26"/>
      <c r="Y96" s="26"/>
    </row>
    <row r="97" spans="1:25" ht="15.75">
      <c r="A97" s="15"/>
      <c r="B97" s="10"/>
      <c r="C97" s="10"/>
      <c r="D97" s="10"/>
      <c r="E97" s="10"/>
      <c r="V97" s="26"/>
      <c r="W97" s="26"/>
      <c r="X97" s="26"/>
      <c r="Y97" s="26"/>
    </row>
    <row r="98" spans="1:25" ht="15.75">
      <c r="A98" s="15"/>
      <c r="B98" s="200"/>
      <c r="C98" s="200"/>
      <c r="D98" s="12"/>
      <c r="E98" s="13"/>
      <c r="V98" s="26"/>
      <c r="W98" s="26"/>
      <c r="X98" s="26"/>
      <c r="Y98" s="26"/>
    </row>
    <row r="99" spans="1:25" ht="15.75">
      <c r="A99" s="24"/>
      <c r="B99" s="201"/>
      <c r="C99" s="201"/>
      <c r="D99" s="21"/>
      <c r="E99" s="21"/>
      <c r="V99" s="26"/>
      <c r="W99" s="26"/>
      <c r="X99" s="26"/>
      <c r="Y99" s="26"/>
    </row>
    <row r="100" spans="1:25" ht="15.75">
      <c r="A100" s="15"/>
      <c r="E100" s="21"/>
      <c r="V100" s="26"/>
      <c r="W100" s="26"/>
      <c r="X100" s="26"/>
      <c r="Y100" s="26"/>
    </row>
    <row r="101" spans="1:25" ht="15.75">
      <c r="A101" s="15"/>
      <c r="V101" s="26"/>
      <c r="W101" s="26"/>
      <c r="X101" s="26"/>
      <c r="Y101" s="26"/>
    </row>
    <row r="102" spans="1:25" ht="15.75">
      <c r="A102" s="15"/>
      <c r="V102" s="26"/>
      <c r="W102" s="26"/>
      <c r="X102" s="26"/>
      <c r="Y102" s="26"/>
    </row>
    <row r="103" spans="1:25" ht="15.75">
      <c r="A103" s="15"/>
      <c r="V103" s="26"/>
      <c r="W103" s="26"/>
      <c r="X103" s="26"/>
      <c r="Y103" s="26"/>
    </row>
    <row r="104" spans="22:25" ht="15.75">
      <c r="V104" s="26"/>
      <c r="W104" s="26"/>
      <c r="X104" s="26"/>
      <c r="Y104" s="26"/>
    </row>
    <row r="105" spans="22:25" ht="15.75">
      <c r="V105" s="26"/>
      <c r="W105" s="26"/>
      <c r="X105" s="26"/>
      <c r="Y105" s="26"/>
    </row>
    <row r="106" spans="22:25" ht="15.75">
      <c r="V106" s="26"/>
      <c r="W106" s="26"/>
      <c r="X106" s="26"/>
      <c r="Y106" s="26"/>
    </row>
    <row r="107" spans="22:25" ht="15.75">
      <c r="V107" s="26"/>
      <c r="W107" s="26"/>
      <c r="X107" s="26"/>
      <c r="Y107" s="26"/>
    </row>
    <row r="108" spans="22:25" ht="15.75">
      <c r="V108" s="26"/>
      <c r="W108" s="26"/>
      <c r="X108" s="26"/>
      <c r="Y108" s="26"/>
    </row>
    <row r="109" spans="22:25" ht="15.75">
      <c r="V109" s="26"/>
      <c r="W109" s="26"/>
      <c r="X109" s="26"/>
      <c r="Y109" s="26"/>
    </row>
    <row r="110" spans="22:25" ht="15.75">
      <c r="V110" s="26"/>
      <c r="W110" s="26"/>
      <c r="X110" s="26"/>
      <c r="Y110" s="26"/>
    </row>
    <row r="111" spans="22:25" ht="15.75">
      <c r="V111" s="26"/>
      <c r="W111" s="26"/>
      <c r="X111" s="26"/>
      <c r="Y111" s="26"/>
    </row>
    <row r="112" spans="22:25" ht="15.75">
      <c r="V112" s="26"/>
      <c r="W112" s="26"/>
      <c r="X112" s="26"/>
      <c r="Y112" s="26"/>
    </row>
    <row r="113" spans="22:25" ht="15.75">
      <c r="V113" s="26"/>
      <c r="W113" s="26"/>
      <c r="X113" s="26"/>
      <c r="Y113" s="26"/>
    </row>
    <row r="114" spans="22:25" ht="15.75">
      <c r="V114" s="26"/>
      <c r="W114" s="26"/>
      <c r="X114" s="26"/>
      <c r="Y114" s="26"/>
    </row>
    <row r="115" spans="22:25" ht="15.75">
      <c r="V115" s="26"/>
      <c r="W115" s="26"/>
      <c r="X115" s="26"/>
      <c r="Y115" s="26"/>
    </row>
    <row r="116" spans="22:25" ht="15.75">
      <c r="V116" s="26"/>
      <c r="W116" s="26"/>
      <c r="X116" s="26"/>
      <c r="Y116" s="26"/>
    </row>
    <row r="117" spans="22:25" ht="15.75">
      <c r="V117" s="26"/>
      <c r="W117" s="26"/>
      <c r="X117" s="26"/>
      <c r="Y117" s="26"/>
    </row>
    <row r="118" spans="22:25" ht="15.75">
      <c r="V118" s="26"/>
      <c r="W118" s="26"/>
      <c r="X118" s="26"/>
      <c r="Y118" s="26"/>
    </row>
    <row r="119" spans="22:25" ht="15.75">
      <c r="V119" s="26"/>
      <c r="W119" s="26"/>
      <c r="X119" s="26"/>
      <c r="Y119" s="26"/>
    </row>
    <row r="120" spans="22:25" ht="15.75">
      <c r="V120" s="26"/>
      <c r="W120" s="26"/>
      <c r="X120" s="26"/>
      <c r="Y120" s="26"/>
    </row>
    <row r="121" spans="22:25" ht="15.75">
      <c r="V121" s="26"/>
      <c r="W121" s="26"/>
      <c r="X121" s="26"/>
      <c r="Y121" s="26"/>
    </row>
    <row r="122" spans="22:25" ht="15.75">
      <c r="V122" s="26"/>
      <c r="W122" s="26"/>
      <c r="X122" s="26"/>
      <c r="Y122" s="26"/>
    </row>
    <row r="123" spans="22:25" ht="15.75">
      <c r="V123" s="26"/>
      <c r="W123" s="26"/>
      <c r="X123" s="26"/>
      <c r="Y123" s="26"/>
    </row>
    <row r="124" spans="22:25" ht="15.75">
      <c r="V124" s="26"/>
      <c r="W124" s="26"/>
      <c r="X124" s="26"/>
      <c r="Y124" s="26"/>
    </row>
    <row r="125" spans="22:25" ht="15.75">
      <c r="V125" s="26"/>
      <c r="W125" s="26"/>
      <c r="X125" s="26"/>
      <c r="Y125" s="26"/>
    </row>
    <row r="126" spans="22:25" ht="15.75">
      <c r="V126" s="26"/>
      <c r="W126" s="26"/>
      <c r="X126" s="26"/>
      <c r="Y126" s="26"/>
    </row>
    <row r="127" spans="22:25" ht="15.75">
      <c r="V127" s="26"/>
      <c r="W127" s="26"/>
      <c r="X127" s="26"/>
      <c r="Y127" s="26"/>
    </row>
    <row r="128" spans="22:25" ht="15.75">
      <c r="V128" s="26"/>
      <c r="W128" s="26"/>
      <c r="X128" s="26"/>
      <c r="Y128" s="26"/>
    </row>
    <row r="129" spans="22:25" ht="15.75">
      <c r="V129" s="26"/>
      <c r="W129" s="26"/>
      <c r="X129" s="26"/>
      <c r="Y129" s="26"/>
    </row>
    <row r="130" spans="22:25" ht="15.75">
      <c r="V130" s="26"/>
      <c r="W130" s="26"/>
      <c r="X130" s="26"/>
      <c r="Y130" s="26"/>
    </row>
    <row r="131" spans="22:25" ht="15.75">
      <c r="V131" s="26"/>
      <c r="W131" s="26"/>
      <c r="X131" s="26"/>
      <c r="Y131" s="26"/>
    </row>
    <row r="132" spans="22:25" ht="15.75">
      <c r="V132" s="26"/>
      <c r="W132" s="26"/>
      <c r="X132" s="26"/>
      <c r="Y132" s="26"/>
    </row>
    <row r="133" spans="22:25" ht="15.75">
      <c r="V133" s="26"/>
      <c r="W133" s="26"/>
      <c r="X133" s="26"/>
      <c r="Y133" s="26"/>
    </row>
    <row r="134" spans="22:25" ht="15.75">
      <c r="V134" s="26"/>
      <c r="W134" s="26"/>
      <c r="X134" s="26"/>
      <c r="Y134" s="26"/>
    </row>
    <row r="135" spans="22:25" ht="15.75">
      <c r="V135" s="26"/>
      <c r="W135" s="26"/>
      <c r="X135" s="26"/>
      <c r="Y135" s="26"/>
    </row>
    <row r="136" spans="22:25" ht="15.75">
      <c r="V136" s="26"/>
      <c r="W136" s="26"/>
      <c r="X136" s="26"/>
      <c r="Y136" s="26"/>
    </row>
    <row r="137" spans="22:25" ht="15.75">
      <c r="V137" s="26"/>
      <c r="W137" s="26"/>
      <c r="X137" s="26"/>
      <c r="Y137" s="26"/>
    </row>
    <row r="138" spans="22:25" ht="15.75">
      <c r="V138" s="26"/>
      <c r="W138" s="26"/>
      <c r="X138" s="26"/>
      <c r="Y138" s="26"/>
    </row>
    <row r="139" spans="22:25" ht="15.75">
      <c r="V139" s="26"/>
      <c r="W139" s="26"/>
      <c r="X139" s="26"/>
      <c r="Y139" s="26"/>
    </row>
    <row r="140" spans="22:25" ht="15.75">
      <c r="V140" s="26"/>
      <c r="W140" s="26"/>
      <c r="X140" s="26"/>
      <c r="Y140" s="26"/>
    </row>
    <row r="141" spans="22:25" ht="15.75">
      <c r="V141" s="26"/>
      <c r="W141" s="26"/>
      <c r="X141" s="26"/>
      <c r="Y141" s="26"/>
    </row>
    <row r="142" spans="22:25" ht="15.75">
      <c r="V142" s="26"/>
      <c r="W142" s="26"/>
      <c r="X142" s="26"/>
      <c r="Y142" s="26"/>
    </row>
    <row r="143" spans="22:25" ht="15.75">
      <c r="V143" s="26"/>
      <c r="W143" s="26"/>
      <c r="X143" s="26"/>
      <c r="Y143" s="26"/>
    </row>
    <row r="144" spans="22:25" ht="15.75">
      <c r="V144" s="26"/>
      <c r="W144" s="26"/>
      <c r="X144" s="26"/>
      <c r="Y144" s="26"/>
    </row>
    <row r="145" spans="22:25" ht="15.75">
      <c r="V145" s="26"/>
      <c r="W145" s="26"/>
      <c r="X145" s="26"/>
      <c r="Y145" s="26"/>
    </row>
    <row r="146" spans="22:25" ht="15.75">
      <c r="V146" s="26"/>
      <c r="W146" s="26"/>
      <c r="X146" s="26"/>
      <c r="Y146" s="26"/>
    </row>
    <row r="147" spans="22:25" ht="15.75">
      <c r="V147" s="26"/>
      <c r="W147" s="26"/>
      <c r="X147" s="26"/>
      <c r="Y147" s="26"/>
    </row>
    <row r="148" spans="22:25" ht="15.75">
      <c r="V148" s="26"/>
      <c r="W148" s="26"/>
      <c r="X148" s="26"/>
      <c r="Y148" s="26"/>
    </row>
    <row r="149" spans="22:25" ht="15.75">
      <c r="V149" s="26"/>
      <c r="W149" s="26"/>
      <c r="X149" s="26"/>
      <c r="Y149" s="26"/>
    </row>
    <row r="150" spans="22:25" ht="15.75">
      <c r="V150" s="26"/>
      <c r="W150" s="26"/>
      <c r="X150" s="26"/>
      <c r="Y150" s="26"/>
    </row>
    <row r="151" spans="22:25" ht="15.75">
      <c r="V151" s="26"/>
      <c r="W151" s="26"/>
      <c r="X151" s="26"/>
      <c r="Y151" s="26"/>
    </row>
    <row r="152" spans="22:25" ht="15.75">
      <c r="V152" s="26"/>
      <c r="W152" s="26"/>
      <c r="X152" s="26"/>
      <c r="Y152" s="26"/>
    </row>
    <row r="153" spans="22:25" ht="15.75">
      <c r="V153" s="26"/>
      <c r="W153" s="26"/>
      <c r="X153" s="26"/>
      <c r="Y153" s="26"/>
    </row>
    <row r="154" spans="22:25" ht="15.75">
      <c r="V154" s="26"/>
      <c r="W154" s="26"/>
      <c r="X154" s="26"/>
      <c r="Y154" s="26"/>
    </row>
    <row r="155" spans="22:25" ht="15.75">
      <c r="V155" s="26"/>
      <c r="W155" s="26"/>
      <c r="X155" s="26"/>
      <c r="Y155" s="26"/>
    </row>
    <row r="156" spans="22:25" ht="15.75">
      <c r="V156" s="26"/>
      <c r="W156" s="26"/>
      <c r="X156" s="26"/>
      <c r="Y156" s="26"/>
    </row>
    <row r="157" spans="22:25" ht="15.75">
      <c r="V157" s="26"/>
      <c r="W157" s="26"/>
      <c r="X157" s="26"/>
      <c r="Y157" s="26"/>
    </row>
    <row r="158" spans="22:25" ht="15.75">
      <c r="V158" s="26"/>
      <c r="W158" s="26"/>
      <c r="X158" s="26"/>
      <c r="Y158" s="26"/>
    </row>
    <row r="159" spans="22:25" ht="15.75">
      <c r="V159" s="26"/>
      <c r="W159" s="26"/>
      <c r="X159" s="26"/>
      <c r="Y159" s="26"/>
    </row>
    <row r="160" spans="22:25" ht="15.75">
      <c r="V160" s="26"/>
      <c r="W160" s="26"/>
      <c r="X160" s="26"/>
      <c r="Y160" s="26"/>
    </row>
    <row r="161" spans="22:25" ht="15.75">
      <c r="V161" s="26"/>
      <c r="W161" s="26"/>
      <c r="X161" s="26"/>
      <c r="Y161" s="26"/>
    </row>
    <row r="162" spans="22:25" ht="15.75">
      <c r="V162" s="26"/>
      <c r="W162" s="26"/>
      <c r="X162" s="26"/>
      <c r="Y162" s="26"/>
    </row>
    <row r="163" spans="22:25" ht="15.75">
      <c r="V163" s="26"/>
      <c r="W163" s="26"/>
      <c r="X163" s="26"/>
      <c r="Y163" s="26"/>
    </row>
    <row r="164" spans="22:25" ht="15.75">
      <c r="V164" s="26"/>
      <c r="W164" s="26"/>
      <c r="X164" s="26"/>
      <c r="Y164" s="26"/>
    </row>
    <row r="165" spans="22:25" ht="15.75">
      <c r="V165" s="26"/>
      <c r="W165" s="26"/>
      <c r="X165" s="26"/>
      <c r="Y165" s="26"/>
    </row>
    <row r="166" spans="22:25" ht="15.75">
      <c r="V166" s="26"/>
      <c r="W166" s="26"/>
      <c r="X166" s="26"/>
      <c r="Y166" s="26"/>
    </row>
  </sheetData>
  <sheetProtection/>
  <mergeCells count="14">
    <mergeCell ref="F8:I8"/>
    <mergeCell ref="J8:M8"/>
    <mergeCell ref="B98:C98"/>
    <mergeCell ref="AP8:AS8"/>
    <mergeCell ref="B99:C99"/>
    <mergeCell ref="B8:E8"/>
    <mergeCell ref="N8:Q8"/>
    <mergeCell ref="AT8:AW8"/>
    <mergeCell ref="R8:U8"/>
    <mergeCell ref="V8:Y8"/>
    <mergeCell ref="Z8:AC8"/>
    <mergeCell ref="AD8:AG8"/>
    <mergeCell ref="AL8:AO8"/>
    <mergeCell ref="AH8:AK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neringa</cp:lastModifiedBy>
  <cp:lastPrinted>2009-07-28T06:04:45Z</cp:lastPrinted>
  <dcterms:created xsi:type="dcterms:W3CDTF">2000-04-17T11:13:46Z</dcterms:created>
  <dcterms:modified xsi:type="dcterms:W3CDTF">2014-04-28T09:11:18Z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212200388</vt:i4>
  </property>
  <property fmtid="{D5CDD505-2E9C-101B-9397-08002B2CF9AE}" pid="3" name="_NewReviewCycle">
    <vt:lpwstr/>
  </property>
  <property fmtid="{D5CDD505-2E9C-101B-9397-08002B2CF9AE}" pid="4" name="_EmailSubject">
    <vt:lpwstr>Prašymas</vt:lpwstr>
  </property>
  <property fmtid="{D5CDD505-2E9C-101B-9397-08002B2CF9AE}" pid="5" name="_AuthorEmail">
    <vt:lpwstr>Nerijus.Jukna@swedbank.lt</vt:lpwstr>
  </property>
  <property fmtid="{D5CDD505-2E9C-101B-9397-08002B2CF9AE}" pid="6" name="_AuthorEmailDisplayName">
    <vt:lpwstr>Nerijus Jukna</vt:lpwstr>
  </property>
  <property fmtid="{D5CDD505-2E9C-101B-9397-08002B2CF9AE}" pid="7" name="_PreviousAdHocReviewCycleID">
    <vt:i4>1159974928</vt:i4>
  </property>
  <property fmtid="{D5CDD505-2E9C-101B-9397-08002B2CF9AE}" pid="8" name="_ReviewingToolsShownOnce">
    <vt:lpwstr/>
  </property>
</Properties>
</file>