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Naujai pasirasytu lizingo sutar" sheetId="1" r:id="rId1"/>
  </sheets>
  <definedNames>
    <definedName name="_xlnm.Print_Area" localSheetId="0">'Naujai pasirasytu lizingo sutar'!$A$1:$AP$87</definedName>
  </definedNames>
  <calcPr calcMode="manual" fullCalcOnLoad="1"/>
</workbook>
</file>

<file path=xl/comments1.xml><?xml version="1.0" encoding="utf-8"?>
<comments xmlns="http://schemas.openxmlformats.org/spreadsheetml/2006/main">
  <authors>
    <author>z352849</author>
    <author>Karolina</author>
  </authors>
  <commentList>
    <comment ref="J29" authorId="0">
      <text>
        <r>
          <rPr>
            <b/>
            <sz val="8"/>
            <rFont val="Tahoma"/>
            <family val="2"/>
          </rPr>
          <t>z352849:</t>
        </r>
        <r>
          <rPr>
            <sz val="8"/>
            <rFont val="Tahoma"/>
            <family val="2"/>
          </rPr>
          <t xml:space="preserve">
refridgerators</t>
        </r>
      </text>
    </comment>
    <comment ref="Z46" authorId="1">
      <text>
        <r>
          <rPr>
            <sz val="10"/>
            <rFont val="Tahoma"/>
            <family val="2"/>
          </rPr>
          <t>Motociklai</t>
        </r>
      </text>
    </comment>
  </commentList>
</comments>
</file>

<file path=xl/sharedStrings.xml><?xml version="1.0" encoding="utf-8"?>
<sst xmlns="http://schemas.openxmlformats.org/spreadsheetml/2006/main" count="144" uniqueCount="89">
  <si>
    <t xml:space="preserve">    </t>
  </si>
  <si>
    <t>(tūkst. Lt)</t>
  </si>
  <si>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</si>
  <si>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</si>
  <si>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</si>
  <si>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</si>
  <si>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</si>
  <si>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</si>
  <si>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</si>
  <si>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</si>
  <si>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</si>
  <si>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</si>
  <si>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</si>
  <si>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</si>
  <si>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</si>
  <si>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</si>
  <si>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</si>
  <si>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</si>
  <si>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</si>
  <si>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</si>
  <si>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</si>
  <si>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</si>
  <si>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</si>
  <si>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</si>
  <si>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</si>
  <si>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</si>
  <si>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</si>
  <si>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</si>
  <si>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</si>
  <si>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</si>
  <si>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</si>
  <si>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</si>
  <si>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</si>
  <si>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</si>
  <si>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</si>
  <si>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</si>
  <si>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</si>
  <si>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</si>
  <si>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</si>
  <si>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</si>
  <si>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</si>
  <si>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</si>
  <si>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</si>
  <si>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</si>
  <si>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</si>
  <si>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</si>
  <si>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B.1. Pagal pastatus</t>
  </si>
  <si>
    <t>1. Pramoniniai pastatai</t>
  </si>
  <si>
    <t>3. Biurai</t>
  </si>
  <si>
    <t>4. Viešbučiai ir laisvalaikio pastatai</t>
  </si>
  <si>
    <t>B.2. Pagal pirkėjus</t>
  </si>
  <si>
    <t xml:space="preserve"> "Nordea Finance Lithuania“</t>
  </si>
  <si>
    <t>,,SNORO lizingas“</t>
  </si>
  <si>
    <t>Naujai pasirašytų lizingo sutarčių vertė</t>
  </si>
  <si>
    <t>Pasirašytų sutarčių kiekis (nuo metų pradžios)</t>
  </si>
  <si>
    <t>Pasirašytų sutarčių vertė (nuo metų pradžios)*</t>
  </si>
  <si>
    <t>Pasirašytų sutarčių finansuojama vertė (nuo metų pradžios)**</t>
  </si>
  <si>
    <t xml:space="preserve">Vertės dalis, (%) </t>
  </si>
  <si>
    <t>1. Nauji automobiliai:</t>
  </si>
  <si>
    <t>1.1. privatūs</t>
  </si>
  <si>
    <t>1.2. verslo</t>
  </si>
  <si>
    <t>2. Naudoti automobiliai:</t>
  </si>
  <si>
    <t>2.1. privatūs</t>
  </si>
  <si>
    <t>2.2. verslo</t>
  </si>
  <si>
    <t xml:space="preserve">3. Lengvos komercinės transporto priemonės </t>
  </si>
  <si>
    <t>1. Privatus sektorius:</t>
  </si>
  <si>
    <t>1.1. žemės ūkis, miškininkystė ir žuvininkystė</t>
  </si>
  <si>
    <t>1.2. apdirbamoji pramonė ir statyba</t>
  </si>
  <si>
    <t>1.3. paslaugų sfera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</si>
  <si>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</si>
  <si>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</si>
  <si>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</si>
  <si>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</si>
  <si>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</si>
  <si>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2. Mažmeninės prekybos pastatai</t>
  </si>
  <si>
    <t>5. Komunaliniai pastatai</t>
  </si>
  <si>
    <t>6. Kiti pastatai</t>
  </si>
  <si>
    <t>B.3. Pagal sutarčių terminus</t>
  </si>
  <si>
    <t>1. Iki 8 metų</t>
  </si>
  <si>
    <t>2. Nuo 8 iki 16 metų</t>
  </si>
  <si>
    <t>3. Nuo 16 iki 20 metų</t>
  </si>
  <si>
    <t>4. Daugiau nei 20 metų</t>
  </si>
  <si>
    <t>** - per laikotarpį naujai pasirašytų ir įsigaliojusių lizingo sutarčių vertė (neįskaitant pradinės įmokos).</t>
  </si>
  <si>
    <t xml:space="preserve">UAB “Citadele faktoringas ir lizingas“ </t>
  </si>
  <si>
    <t>UniCredit Leasing Lietuvos filialas</t>
  </si>
  <si>
    <t>,,DNB  lizingas“</t>
  </si>
  <si>
    <t>* - per laikotarpį naujai pasirašytų ir įsigaliojusių lizingo sutarčių vertė (įskaitant pradinę įmoką), nepriklausomai,   ar turtas yra perduotas lizingo gavėjui, į kurią nėra įtraukiama pakeistų ar perduotų sutarčių vertė.</t>
  </si>
  <si>
    <t>2012 m. _IV__ ketv.</t>
  </si>
  <si>
    <t/>
  </si>
</sst>
</file>

<file path=xl/styles.xml><?xml version="1.0" encoding="utf-8"?>
<styleSheet xmlns="http://schemas.openxmlformats.org/spreadsheetml/2006/main">
  <numFmts count="6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  <numFmt numFmtId="214" formatCode="0,"/>
    <numFmt numFmtId="215" formatCode="0,000,"/>
    <numFmt numFmtId="216" formatCode="00,000,"/>
    <numFmt numFmtId="217" formatCode="000,"/>
  </numFmts>
  <fonts count="60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enturyOldStyleL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57" applyFont="1" applyFill="1" applyAlignment="1" applyProtection="1">
      <alignment vertical="top"/>
      <protection/>
    </xf>
    <xf numFmtId="0" fontId="2" fillId="0" borderId="10" xfId="57" applyFont="1" applyFill="1" applyBorder="1" applyProtection="1">
      <alignment/>
      <protection/>
    </xf>
    <xf numFmtId="0" fontId="1" fillId="0" borderId="10" xfId="57" applyFont="1" applyFill="1" applyBorder="1" applyProtection="1">
      <alignment/>
      <protection/>
    </xf>
    <xf numFmtId="0" fontId="1" fillId="0" borderId="10" xfId="57" applyFont="1" applyFill="1" applyBorder="1" applyAlignment="1" applyProtection="1">
      <alignment vertical="top"/>
      <protection/>
    </xf>
    <xf numFmtId="0" fontId="1" fillId="0" borderId="0" xfId="57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center"/>
      <protection locked="0"/>
    </xf>
    <xf numFmtId="14" fontId="1" fillId="0" borderId="0" xfId="57" applyNumberFormat="1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vertical="top"/>
      <protection/>
    </xf>
    <xf numFmtId="0" fontId="1" fillId="0" borderId="0" xfId="57" applyFont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 horizontal="center"/>
    </xf>
    <xf numFmtId="0" fontId="6" fillId="0" borderId="0" xfId="57" applyFont="1" applyFill="1" applyBorder="1" applyAlignment="1" applyProtection="1">
      <alignment horizontal="center"/>
      <protection locked="0"/>
    </xf>
    <xf numFmtId="3" fontId="6" fillId="0" borderId="0" xfId="57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57" applyFont="1" applyFill="1" applyAlignment="1" applyProtection="1">
      <alignment horizontal="center" vertical="top"/>
      <protection/>
    </xf>
    <xf numFmtId="0" fontId="1" fillId="0" borderId="0" xfId="57" applyFont="1" applyFill="1" applyAlignment="1" applyProtection="1">
      <alignment horizontal="centerContinuous" vertical="top"/>
      <protection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58" applyFont="1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/>
      <protection/>
    </xf>
    <xf numFmtId="0" fontId="9" fillId="0" borderId="0" xfId="57" applyFont="1" applyFill="1" applyAlignment="1" applyProtection="1">
      <alignment horizontal="center" vertical="center"/>
      <protection/>
    </xf>
    <xf numFmtId="14" fontId="10" fillId="0" borderId="0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>
      <alignment horizontal="right"/>
      <protection locked="0"/>
    </xf>
    <xf numFmtId="0" fontId="1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/>
    </xf>
    <xf numFmtId="3" fontId="1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33" borderId="10" xfId="57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 vertical="top" wrapText="1"/>
      <protection/>
    </xf>
    <xf numFmtId="0" fontId="2" fillId="0" borderId="0" xfId="57" applyFont="1" applyFill="1" applyAlignment="1" applyProtection="1">
      <alignment horizontal="center"/>
      <protection/>
    </xf>
    <xf numFmtId="0" fontId="1" fillId="0" borderId="0" xfId="57" applyFont="1" applyFill="1" applyBorder="1" applyAlignment="1" applyProtection="1">
      <alignment horizontal="center" vertical="top"/>
      <protection/>
    </xf>
    <xf numFmtId="0" fontId="2" fillId="0" borderId="0" xfId="57" applyFont="1" applyFill="1" applyBorder="1" applyAlignment="1" applyProtection="1">
      <alignment horizontal="center"/>
      <protection locked="0"/>
    </xf>
    <xf numFmtId="0" fontId="1" fillId="34" borderId="11" xfId="57" applyFont="1" applyFill="1" applyBorder="1" applyAlignment="1" applyProtection="1">
      <alignment horizontal="center"/>
      <protection/>
    </xf>
    <xf numFmtId="0" fontId="11" fillId="0" borderId="11" xfId="57" applyFont="1" applyBorder="1" applyAlignment="1" applyProtection="1">
      <alignment horizontal="center"/>
      <protection locked="0"/>
    </xf>
    <xf numFmtId="0" fontId="1" fillId="34" borderId="10" xfId="57" applyFont="1" applyFill="1" applyBorder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center"/>
      <protection locked="0"/>
    </xf>
    <xf numFmtId="0" fontId="16" fillId="0" borderId="10" xfId="57" applyFont="1" applyBorder="1" applyAlignment="1" applyProtection="1">
      <alignment horizontal="center"/>
      <protection locked="0"/>
    </xf>
    <xf numFmtId="0" fontId="1" fillId="0" borderId="10" xfId="57" applyFont="1" applyBorder="1" applyAlignment="1" applyProtection="1">
      <alignment horizontal="center"/>
      <protection locked="0"/>
    </xf>
    <xf numFmtId="3" fontId="16" fillId="0" borderId="10" xfId="57" applyNumberFormat="1" applyFont="1" applyBorder="1" applyAlignment="1" applyProtection="1">
      <alignment horizontal="center"/>
      <protection locked="0"/>
    </xf>
    <xf numFmtId="0" fontId="2" fillId="0" borderId="10" xfId="57" applyFont="1" applyBorder="1" applyAlignment="1" applyProtection="1">
      <alignment horizontal="center"/>
      <protection locked="0"/>
    </xf>
    <xf numFmtId="0" fontId="2" fillId="34" borderId="10" xfId="57" applyFont="1" applyFill="1" applyBorder="1" applyAlignment="1" applyProtection="1">
      <alignment horizontal="center"/>
      <protection/>
    </xf>
    <xf numFmtId="1" fontId="1" fillId="0" borderId="10" xfId="57" applyNumberFormat="1" applyFont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0" fontId="1" fillId="0" borderId="0" xfId="57" applyFont="1" applyFill="1" applyAlignment="1" applyProtection="1">
      <alignment horizontal="center"/>
      <protection/>
    </xf>
    <xf numFmtId="3" fontId="1" fillId="34" borderId="11" xfId="57" applyNumberFormat="1" applyFont="1" applyFill="1" applyBorder="1" applyAlignment="1" applyProtection="1">
      <alignment horizontal="center"/>
      <protection/>
    </xf>
    <xf numFmtId="3" fontId="1" fillId="0" borderId="11" xfId="57" applyNumberFormat="1" applyFont="1" applyBorder="1" applyAlignment="1" applyProtection="1">
      <alignment horizontal="center"/>
      <protection locked="0"/>
    </xf>
    <xf numFmtId="3" fontId="1" fillId="34" borderId="10" xfId="57" applyNumberFormat="1" applyFont="1" applyFill="1" applyBorder="1" applyAlignment="1" applyProtection="1">
      <alignment horizontal="center"/>
      <protection/>
    </xf>
    <xf numFmtId="3" fontId="1" fillId="0" borderId="10" xfId="57" applyNumberFormat="1" applyFont="1" applyBorder="1" applyAlignment="1" applyProtection="1">
      <alignment horizontal="center"/>
      <protection locked="0"/>
    </xf>
    <xf numFmtId="3" fontId="1" fillId="0" borderId="10" xfId="57" applyNumberFormat="1" applyFont="1" applyFill="1" applyBorder="1" applyAlignment="1" applyProtection="1">
      <alignment horizontal="center"/>
      <protection locked="0"/>
    </xf>
    <xf numFmtId="3" fontId="1" fillId="0" borderId="0" xfId="57" applyNumberFormat="1" applyFont="1" applyFill="1" applyBorder="1" applyAlignment="1" applyProtection="1">
      <alignment horizontal="center"/>
      <protection locked="0"/>
    </xf>
    <xf numFmtId="10" fontId="1" fillId="34" borderId="10" xfId="57" applyNumberFormat="1" applyFont="1" applyFill="1" applyBorder="1" applyAlignment="1" applyProtection="1">
      <alignment horizontal="center"/>
      <protection/>
    </xf>
    <xf numFmtId="10" fontId="1" fillId="0" borderId="10" xfId="61" applyNumberFormat="1" applyFont="1" applyBorder="1" applyAlignment="1" applyProtection="1">
      <alignment horizontal="center"/>
      <protection/>
    </xf>
    <xf numFmtId="10" fontId="1" fillId="0" borderId="10" xfId="57" applyNumberFormat="1" applyFont="1" applyBorder="1" applyAlignment="1" applyProtection="1">
      <alignment horizontal="center"/>
      <protection/>
    </xf>
    <xf numFmtId="10" fontId="1" fillId="0" borderId="10" xfId="57" applyNumberFormat="1" applyFont="1" applyBorder="1" applyAlignment="1" applyProtection="1">
      <alignment horizontal="center" vertical="top"/>
      <protection/>
    </xf>
    <xf numFmtId="10" fontId="1" fillId="34" borderId="10" xfId="61" applyNumberFormat="1" applyFont="1" applyFill="1" applyBorder="1" applyAlignment="1" applyProtection="1">
      <alignment horizontal="center"/>
      <protection/>
    </xf>
    <xf numFmtId="10" fontId="1" fillId="0" borderId="10" xfId="57" applyNumberFormat="1" applyFont="1" applyFill="1" applyBorder="1" applyAlignment="1" applyProtection="1">
      <alignment horizontal="center"/>
      <protection/>
    </xf>
    <xf numFmtId="10" fontId="1" fillId="0" borderId="0" xfId="57" applyNumberFormat="1" applyFont="1" applyFill="1" applyBorder="1" applyAlignment="1" applyProtection="1">
      <alignment horizontal="center"/>
      <protection/>
    </xf>
    <xf numFmtId="0" fontId="1" fillId="34" borderId="0" xfId="57" applyNumberFormat="1" applyFont="1" applyFill="1" applyAlignment="1" applyProtection="1">
      <alignment horizontal="center"/>
      <protection/>
    </xf>
    <xf numFmtId="3" fontId="1" fillId="0" borderId="10" xfId="0" applyNumberFormat="1" applyFont="1" applyFill="1" applyBorder="1" applyAlignment="1">
      <alignment horizontal="center"/>
    </xf>
    <xf numFmtId="212" fontId="1" fillId="34" borderId="11" xfId="57" applyNumberFormat="1" applyFont="1" applyFill="1" applyBorder="1" applyAlignment="1" applyProtection="1">
      <alignment horizontal="center"/>
      <protection/>
    </xf>
    <xf numFmtId="0" fontId="1" fillId="0" borderId="11" xfId="57" applyNumberFormat="1" applyFont="1" applyFill="1" applyBorder="1" applyAlignment="1" applyProtection="1">
      <alignment horizontal="center"/>
      <protection locked="0"/>
    </xf>
    <xf numFmtId="0" fontId="1" fillId="0" borderId="10" xfId="57" applyNumberFormat="1" applyFont="1" applyFill="1" applyBorder="1" applyAlignment="1" applyProtection="1">
      <alignment horizontal="center"/>
      <protection locked="0"/>
    </xf>
    <xf numFmtId="0" fontId="1" fillId="0" borderId="10" xfId="58" applyNumberFormat="1" applyFont="1" applyFill="1" applyBorder="1" applyAlignment="1">
      <alignment horizontal="center"/>
      <protection/>
    </xf>
    <xf numFmtId="0" fontId="1" fillId="34" borderId="10" xfId="57" applyNumberFormat="1" applyFont="1" applyFill="1" applyBorder="1" applyAlignment="1" applyProtection="1">
      <alignment horizontal="center"/>
      <protection locked="0"/>
    </xf>
    <xf numFmtId="0" fontId="1" fillId="0" borderId="10" xfId="57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>
      <alignment horizontal="center"/>
    </xf>
    <xf numFmtId="3" fontId="1" fillId="34" borderId="10" xfId="57" applyNumberFormat="1" applyFont="1" applyFill="1" applyBorder="1" applyAlignment="1" applyProtection="1">
      <alignment horizontal="center"/>
      <protection locked="0"/>
    </xf>
    <xf numFmtId="3" fontId="1" fillId="34" borderId="10" xfId="0" applyNumberFormat="1" applyFont="1" applyFill="1" applyBorder="1" applyAlignment="1">
      <alignment horizontal="center"/>
    </xf>
    <xf numFmtId="3" fontId="1" fillId="0" borderId="10" xfId="57" applyNumberFormat="1" applyFont="1" applyFill="1" applyBorder="1" applyAlignment="1" applyProtection="1">
      <alignment horizontal="center"/>
      <protection/>
    </xf>
    <xf numFmtId="10" fontId="1" fillId="0" borderId="10" xfId="61" applyNumberFormat="1" applyFont="1" applyFill="1" applyBorder="1" applyAlignment="1" applyProtection="1">
      <alignment horizontal="center"/>
      <protection/>
    </xf>
    <xf numFmtId="10" fontId="1" fillId="0" borderId="10" xfId="57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horizontal="center"/>
    </xf>
    <xf numFmtId="0" fontId="6" fillId="34" borderId="11" xfId="57" applyFont="1" applyFill="1" applyBorder="1" applyAlignment="1" applyProtection="1">
      <alignment horizontal="center"/>
      <protection/>
    </xf>
    <xf numFmtId="0" fontId="54" fillId="0" borderId="11" xfId="57" applyFont="1" applyBorder="1" applyAlignment="1" applyProtection="1">
      <alignment horizontal="center"/>
      <protection locked="0"/>
    </xf>
    <xf numFmtId="0" fontId="55" fillId="34" borderId="10" xfId="57" applyFont="1" applyFill="1" applyBorder="1" applyAlignment="1" applyProtection="1">
      <alignment horizontal="center"/>
      <protection/>
    </xf>
    <xf numFmtId="0" fontId="54" fillId="0" borderId="10" xfId="57" applyFont="1" applyBorder="1" applyAlignment="1" applyProtection="1">
      <alignment horizontal="center"/>
      <protection locked="0"/>
    </xf>
    <xf numFmtId="0" fontId="56" fillId="34" borderId="10" xfId="57" applyFont="1" applyFill="1" applyBorder="1" applyAlignment="1" applyProtection="1">
      <alignment horizontal="center"/>
      <protection/>
    </xf>
    <xf numFmtId="0" fontId="57" fillId="0" borderId="10" xfId="57" applyFont="1" applyBorder="1" applyAlignment="1" applyProtection="1">
      <alignment horizontal="center"/>
      <protection locked="0"/>
    </xf>
    <xf numFmtId="0" fontId="57" fillId="0" borderId="10" xfId="57" applyFont="1" applyBorder="1" applyAlignment="1" applyProtection="1">
      <alignment horizontal="center" vertical="top"/>
      <protection locked="0"/>
    </xf>
    <xf numFmtId="0" fontId="57" fillId="35" borderId="10" xfId="57" applyFont="1" applyFill="1" applyBorder="1" applyAlignment="1" applyProtection="1">
      <alignment horizontal="center"/>
      <protection locked="0"/>
    </xf>
    <xf numFmtId="0" fontId="56" fillId="0" borderId="10" xfId="57" applyFont="1" applyBorder="1" applyAlignment="1" applyProtection="1">
      <alignment horizontal="center"/>
      <protection locked="0"/>
    </xf>
    <xf numFmtId="0" fontId="56" fillId="0" borderId="10" xfId="57" applyFont="1" applyFill="1" applyBorder="1" applyAlignment="1" applyProtection="1">
      <alignment horizontal="center"/>
      <protection locked="0"/>
    </xf>
    <xf numFmtId="0" fontId="58" fillId="34" borderId="10" xfId="57" applyFont="1" applyFill="1" applyBorder="1" applyAlignment="1" applyProtection="1">
      <alignment horizontal="center"/>
      <protection/>
    </xf>
    <xf numFmtId="0" fontId="57" fillId="0" borderId="10" xfId="57" applyFont="1" applyBorder="1" applyAlignment="1" applyProtection="1" quotePrefix="1">
      <alignment horizontal="center"/>
      <protection locked="0"/>
    </xf>
    <xf numFmtId="0" fontId="1" fillId="0" borderId="10" xfId="57" applyFont="1" applyFill="1" applyBorder="1" applyAlignment="1" applyProtection="1">
      <alignment horizontal="center"/>
      <protection locked="0"/>
    </xf>
    <xf numFmtId="3" fontId="6" fillId="34" borderId="11" xfId="57" applyNumberFormat="1" applyFont="1" applyFill="1" applyBorder="1" applyAlignment="1" applyProtection="1">
      <alignment horizontal="center"/>
      <protection/>
    </xf>
    <xf numFmtId="3" fontId="57" fillId="0" borderId="11" xfId="57" applyNumberFormat="1" applyFont="1" applyBorder="1" applyAlignment="1" applyProtection="1">
      <alignment horizontal="center"/>
      <protection locked="0"/>
    </xf>
    <xf numFmtId="3" fontId="56" fillId="34" borderId="10" xfId="57" applyNumberFormat="1" applyFont="1" applyFill="1" applyBorder="1" applyAlignment="1" applyProtection="1">
      <alignment horizontal="center"/>
      <protection/>
    </xf>
    <xf numFmtId="3" fontId="57" fillId="0" borderId="10" xfId="57" applyNumberFormat="1" applyFont="1" applyBorder="1" applyAlignment="1" applyProtection="1">
      <alignment horizontal="center"/>
      <protection locked="0"/>
    </xf>
    <xf numFmtId="3" fontId="57" fillId="0" borderId="10" xfId="57" applyNumberFormat="1" applyFont="1" applyFill="1" applyBorder="1" applyAlignment="1" applyProtection="1">
      <alignment horizontal="center" vertical="top"/>
      <protection locked="0"/>
    </xf>
    <xf numFmtId="3" fontId="57" fillId="35" borderId="10" xfId="57" applyNumberFormat="1" applyFont="1" applyFill="1" applyBorder="1" applyAlignment="1" applyProtection="1">
      <alignment horizontal="center"/>
      <protection locked="0"/>
    </xf>
    <xf numFmtId="3" fontId="57" fillId="0" borderId="10" xfId="57" applyNumberFormat="1" applyFont="1" applyBorder="1" applyAlignment="1" applyProtection="1">
      <alignment horizontal="center" vertical="top"/>
      <protection locked="0"/>
    </xf>
    <xf numFmtId="10" fontId="57" fillId="0" borderId="10" xfId="62" applyNumberFormat="1" applyFont="1" applyBorder="1" applyAlignment="1" applyProtection="1">
      <alignment horizontal="center"/>
      <protection/>
    </xf>
    <xf numFmtId="10" fontId="57" fillId="34" borderId="10" xfId="57" applyNumberFormat="1" applyFont="1" applyFill="1" applyBorder="1" applyAlignment="1" applyProtection="1">
      <alignment horizontal="center"/>
      <protection/>
    </xf>
    <xf numFmtId="10" fontId="57" fillId="0" borderId="10" xfId="57" applyNumberFormat="1" applyFont="1" applyBorder="1" applyAlignment="1" applyProtection="1">
      <alignment horizontal="center"/>
      <protection/>
    </xf>
    <xf numFmtId="10" fontId="1" fillId="0" borderId="10" xfId="62" applyNumberFormat="1" applyFont="1" applyBorder="1" applyAlignment="1" applyProtection="1">
      <alignment horizontal="center"/>
      <protection/>
    </xf>
    <xf numFmtId="10" fontId="1" fillId="34" borderId="10" xfId="62" applyNumberFormat="1" applyFont="1" applyFill="1" applyBorder="1" applyAlignment="1" applyProtection="1">
      <alignment horizontal="center"/>
      <protection/>
    </xf>
    <xf numFmtId="0" fontId="1" fillId="34" borderId="0" xfId="57" applyFont="1" applyFill="1" applyAlignment="1" applyProtection="1">
      <alignment horizontal="center"/>
      <protection/>
    </xf>
    <xf numFmtId="3" fontId="1" fillId="0" borderId="11" xfId="57" applyNumberFormat="1" applyFont="1" applyFill="1" applyBorder="1" applyAlignment="1" applyProtection="1">
      <alignment horizontal="center"/>
      <protection locked="0"/>
    </xf>
    <xf numFmtId="3" fontId="1" fillId="34" borderId="0" xfId="57" applyNumberFormat="1" applyFont="1" applyFill="1" applyAlignment="1" applyProtection="1">
      <alignment horizontal="center"/>
      <protection/>
    </xf>
    <xf numFmtId="3" fontId="1" fillId="0" borderId="10" xfId="58" applyNumberFormat="1" applyFont="1" applyFill="1" applyBorder="1" applyAlignment="1">
      <alignment horizontal="center"/>
      <protection/>
    </xf>
    <xf numFmtId="3" fontId="11" fillId="0" borderId="11" xfId="57" applyNumberFormat="1" applyFont="1" applyBorder="1" applyAlignment="1" applyProtection="1">
      <alignment horizontal="center"/>
      <protection locked="0"/>
    </xf>
    <xf numFmtId="3" fontId="11" fillId="0" borderId="10" xfId="57" applyNumberFormat="1" applyFont="1" applyBorder="1" applyAlignment="1" applyProtection="1">
      <alignment horizontal="center"/>
      <protection locked="0"/>
    </xf>
    <xf numFmtId="3" fontId="1" fillId="0" borderId="10" xfId="57" applyNumberFormat="1" applyFont="1" applyBorder="1" applyAlignment="1" applyProtection="1">
      <alignment horizontal="center" vertical="top"/>
      <protection locked="0"/>
    </xf>
    <xf numFmtId="3" fontId="2" fillId="34" borderId="10" xfId="57" applyNumberFormat="1" applyFont="1" applyFill="1" applyBorder="1" applyAlignment="1" applyProtection="1">
      <alignment horizontal="center"/>
      <protection/>
    </xf>
    <xf numFmtId="3" fontId="1" fillId="0" borderId="0" xfId="57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" fontId="11" fillId="0" borderId="10" xfId="57" applyNumberFormat="1" applyFont="1" applyFill="1" applyBorder="1" applyAlignment="1" applyProtection="1">
      <alignment horizontal="center"/>
      <protection locked="0"/>
    </xf>
    <xf numFmtId="3" fontId="14" fillId="34" borderId="10" xfId="57" applyNumberFormat="1" applyFont="1" applyFill="1" applyBorder="1" applyAlignment="1" applyProtection="1">
      <alignment horizontal="center"/>
      <protection/>
    </xf>
    <xf numFmtId="3" fontId="1" fillId="0" borderId="10" xfId="57" applyNumberFormat="1" applyFont="1" applyFill="1" applyBorder="1" applyAlignment="1" applyProtection="1">
      <alignment horizontal="center" vertical="top"/>
      <protection locked="0"/>
    </xf>
    <xf numFmtId="0" fontId="1" fillId="34" borderId="0" xfId="0" applyFont="1" applyFill="1" applyAlignment="1">
      <alignment horizontal="center"/>
    </xf>
    <xf numFmtId="3" fontId="54" fillId="0" borderId="11" xfId="57" applyNumberFormat="1" applyFont="1" applyFill="1" applyBorder="1" applyAlignment="1" applyProtection="1">
      <alignment horizontal="center"/>
      <protection locked="0"/>
    </xf>
    <xf numFmtId="0" fontId="57" fillId="34" borderId="0" xfId="57" applyFont="1" applyFill="1" applyAlignment="1" applyProtection="1">
      <alignment horizontal="center"/>
      <protection/>
    </xf>
    <xf numFmtId="3" fontId="54" fillId="0" borderId="10" xfId="57" applyNumberFormat="1" applyFont="1" applyFill="1" applyBorder="1" applyAlignment="1" applyProtection="1">
      <alignment horizontal="center"/>
      <protection locked="0"/>
    </xf>
    <xf numFmtId="3" fontId="54" fillId="0" borderId="10" xfId="58" applyNumberFormat="1" applyFont="1" applyFill="1" applyBorder="1" applyAlignment="1">
      <alignment horizontal="center"/>
      <protection/>
    </xf>
    <xf numFmtId="3" fontId="54" fillId="0" borderId="10" xfId="57" applyNumberFormat="1" applyFont="1" applyBorder="1" applyAlignment="1" applyProtection="1">
      <alignment horizontal="center"/>
      <protection locked="0"/>
    </xf>
    <xf numFmtId="3" fontId="57" fillId="0" borderId="10" xfId="57" applyNumberFormat="1" applyFont="1" applyFill="1" applyBorder="1" applyAlignment="1" applyProtection="1">
      <alignment horizontal="center"/>
      <protection locked="0"/>
    </xf>
    <xf numFmtId="3" fontId="57" fillId="0" borderId="0" xfId="57" applyNumberFormat="1" applyFont="1" applyFill="1" applyAlignment="1" applyProtection="1">
      <alignment horizontal="center"/>
      <protection/>
    </xf>
    <xf numFmtId="3" fontId="57" fillId="0" borderId="10" xfId="57" applyNumberFormat="1" applyFont="1" applyFill="1" applyBorder="1" applyAlignment="1" applyProtection="1">
      <alignment horizontal="center"/>
      <protection/>
    </xf>
    <xf numFmtId="3" fontId="57" fillId="0" borderId="10" xfId="58" applyNumberFormat="1" applyFont="1" applyFill="1" applyBorder="1" applyAlignment="1">
      <alignment horizontal="center"/>
      <protection/>
    </xf>
    <xf numFmtId="212" fontId="54" fillId="0" borderId="11" xfId="57" applyNumberFormat="1" applyFont="1" applyFill="1" applyBorder="1" applyAlignment="1" applyProtection="1">
      <alignment horizontal="center"/>
      <protection locked="0"/>
    </xf>
    <xf numFmtId="212" fontId="1" fillId="34" borderId="0" xfId="57" applyNumberFormat="1" applyFont="1" applyFill="1" applyAlignment="1" applyProtection="1">
      <alignment horizontal="center"/>
      <protection locked="0"/>
    </xf>
    <xf numFmtId="212" fontId="54" fillId="0" borderId="10" xfId="57" applyNumberFormat="1" applyFont="1" applyFill="1" applyBorder="1" applyAlignment="1" applyProtection="1">
      <alignment horizontal="center"/>
      <protection locked="0"/>
    </xf>
    <xf numFmtId="212" fontId="54" fillId="0" borderId="10" xfId="58" applyNumberFormat="1" applyFont="1" applyFill="1" applyBorder="1" applyAlignment="1">
      <alignment horizontal="center"/>
      <protection/>
    </xf>
    <xf numFmtId="212" fontId="1" fillId="34" borderId="10" xfId="57" applyNumberFormat="1" applyFont="1" applyFill="1" applyBorder="1" applyAlignment="1" applyProtection="1">
      <alignment horizontal="center"/>
      <protection locked="0"/>
    </xf>
    <xf numFmtId="212" fontId="57" fillId="0" borderId="10" xfId="57" applyNumberFormat="1" applyFont="1" applyFill="1" applyBorder="1" applyAlignment="1" applyProtection="1">
      <alignment horizontal="center"/>
      <protection locked="0"/>
    </xf>
    <xf numFmtId="212" fontId="57" fillId="0" borderId="10" xfId="57" applyNumberFormat="1" applyFont="1" applyFill="1" applyBorder="1" applyAlignment="1" applyProtection="1">
      <alignment horizontal="center" vertical="top"/>
      <protection locked="0"/>
    </xf>
    <xf numFmtId="212" fontId="57" fillId="0" borderId="10" xfId="57" applyNumberFormat="1" applyFont="1" applyFill="1" applyBorder="1" applyAlignment="1" applyProtection="1">
      <alignment horizontal="center"/>
      <protection/>
    </xf>
    <xf numFmtId="212" fontId="57" fillId="0" borderId="10" xfId="58" applyNumberFormat="1" applyFont="1" applyFill="1" applyBorder="1" applyAlignment="1">
      <alignment horizontal="center"/>
      <protection/>
    </xf>
    <xf numFmtId="212" fontId="57" fillId="0" borderId="10" xfId="57" applyNumberFormat="1" applyFont="1" applyBorder="1" applyAlignment="1" applyProtection="1">
      <alignment horizontal="center"/>
      <protection locked="0"/>
    </xf>
    <xf numFmtId="3" fontId="1" fillId="34" borderId="11" xfId="57" applyNumberFormat="1" applyFont="1" applyFill="1" applyBorder="1" applyAlignment="1" applyProtection="1">
      <alignment horizontal="center"/>
      <protection locked="0"/>
    </xf>
    <xf numFmtId="10" fontId="54" fillId="0" borderId="10" xfId="61" applyNumberFormat="1" applyFont="1" applyBorder="1" applyAlignment="1" applyProtection="1">
      <alignment horizontal="center"/>
      <protection/>
    </xf>
    <xf numFmtId="10" fontId="54" fillId="0" borderId="10" xfId="57" applyNumberFormat="1" applyFont="1" applyBorder="1" applyAlignment="1" applyProtection="1">
      <alignment horizontal="center"/>
      <protection/>
    </xf>
    <xf numFmtId="0" fontId="57" fillId="34" borderId="11" xfId="57" applyFont="1" applyFill="1" applyBorder="1" applyAlignment="1" applyProtection="1">
      <alignment horizontal="center"/>
      <protection/>
    </xf>
    <xf numFmtId="3" fontId="11" fillId="0" borderId="11" xfId="57" applyNumberFormat="1" applyFont="1" applyFill="1" applyBorder="1" applyAlignment="1" applyProtection="1">
      <alignment horizontal="center"/>
      <protection locked="0"/>
    </xf>
    <xf numFmtId="3" fontId="11" fillId="0" borderId="10" xfId="58" applyNumberFormat="1" applyFont="1" applyFill="1" applyBorder="1" applyAlignment="1">
      <alignment horizontal="center"/>
      <protection/>
    </xf>
    <xf numFmtId="3" fontId="57" fillId="34" borderId="10" xfId="57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57" fillId="34" borderId="11" xfId="57" applyNumberFormat="1" applyFont="1" applyFill="1" applyBorder="1" applyAlignment="1" applyProtection="1">
      <alignment horizontal="center"/>
      <protection/>
    </xf>
    <xf numFmtId="3" fontId="57" fillId="0" borderId="11" xfId="57" applyNumberFormat="1" applyFont="1" applyFill="1" applyBorder="1" applyAlignment="1" applyProtection="1">
      <alignment horizontal="center"/>
      <protection locked="0"/>
    </xf>
    <xf numFmtId="3" fontId="57" fillId="34" borderId="0" xfId="57" applyNumberFormat="1" applyFont="1" applyFill="1" applyAlignment="1" applyProtection="1">
      <alignment horizontal="center"/>
      <protection/>
    </xf>
    <xf numFmtId="212" fontId="11" fillId="0" borderId="10" xfId="57" applyNumberFormat="1" applyFont="1" applyFill="1" applyBorder="1" applyAlignment="1" applyProtection="1">
      <alignment horizontal="center"/>
      <protection locked="0"/>
    </xf>
    <xf numFmtId="212" fontId="11" fillId="0" borderId="10" xfId="58" applyNumberFormat="1" applyFont="1" applyFill="1" applyBorder="1" applyAlignment="1">
      <alignment horizontal="center"/>
      <protection/>
    </xf>
    <xf numFmtId="0" fontId="57" fillId="34" borderId="10" xfId="57" applyNumberFormat="1" applyFont="1" applyFill="1" applyBorder="1" applyAlignment="1" applyProtection="1">
      <alignment horizontal="center"/>
      <protection/>
    </xf>
    <xf numFmtId="10" fontId="57" fillId="0" borderId="10" xfId="61" applyNumberFormat="1" applyFont="1" applyBorder="1" applyAlignment="1" applyProtection="1">
      <alignment horizontal="center"/>
      <protection/>
    </xf>
    <xf numFmtId="10" fontId="57" fillId="0" borderId="10" xfId="57" applyNumberFormat="1" applyFont="1" applyFill="1" applyBorder="1" applyAlignment="1" applyProtection="1">
      <alignment horizontal="center"/>
      <protection/>
    </xf>
    <xf numFmtId="10" fontId="57" fillId="34" borderId="10" xfId="61" applyNumberFormat="1" applyFont="1" applyFill="1" applyBorder="1" applyAlignment="1" applyProtection="1">
      <alignment horizontal="center"/>
      <protection/>
    </xf>
    <xf numFmtId="10" fontId="57" fillId="0" borderId="10" xfId="61" applyNumberFormat="1" applyFont="1" applyFill="1" applyBorder="1" applyAlignment="1" applyProtection="1">
      <alignment horizontal="center"/>
      <protection/>
    </xf>
    <xf numFmtId="3" fontId="1" fillId="0" borderId="10" xfId="57" applyNumberFormat="1" applyFont="1" applyFill="1" applyBorder="1" applyAlignment="1" applyProtection="1" quotePrefix="1">
      <alignment horizontal="center"/>
      <protection locked="0"/>
    </xf>
    <xf numFmtId="0" fontId="2" fillId="34" borderId="10" xfId="57" applyNumberFormat="1" applyFont="1" applyFill="1" applyBorder="1" applyAlignment="1" applyProtection="1">
      <alignment horizontal="center"/>
      <protection/>
    </xf>
    <xf numFmtId="3" fontId="11" fillId="0" borderId="11" xfId="57" applyNumberFormat="1" applyFont="1" applyFill="1" applyBorder="1" applyAlignment="1" applyProtection="1">
      <alignment horizontal="center" vertical="center"/>
      <protection locked="0"/>
    </xf>
    <xf numFmtId="0" fontId="2" fillId="0" borderId="10" xfId="57" applyNumberFormat="1" applyFont="1" applyFill="1" applyBorder="1" applyAlignment="1" applyProtection="1">
      <alignment horizontal="center"/>
      <protection locked="0"/>
    </xf>
    <xf numFmtId="214" fontId="1" fillId="34" borderId="10" xfId="57" applyNumberFormat="1" applyFont="1" applyFill="1" applyBorder="1" applyAlignment="1" applyProtection="1">
      <alignment horizontal="center" vertical="center"/>
      <protection/>
    </xf>
    <xf numFmtId="0" fontId="11" fillId="0" borderId="10" xfId="57" applyNumberFormat="1" applyFont="1" applyFill="1" applyBorder="1" applyAlignment="1" applyProtection="1">
      <alignment horizontal="center"/>
      <protection locked="0"/>
    </xf>
    <xf numFmtId="214" fontId="11" fillId="0" borderId="10" xfId="57" applyNumberFormat="1" applyFont="1" applyFill="1" applyBorder="1" applyAlignment="1" applyProtection="1">
      <alignment horizontal="center" vertical="center"/>
      <protection locked="0"/>
    </xf>
    <xf numFmtId="0" fontId="11" fillId="0" borderId="10" xfId="58" applyNumberFormat="1" applyFont="1" applyFill="1" applyBorder="1" applyAlignment="1">
      <alignment horizontal="center"/>
      <protection/>
    </xf>
    <xf numFmtId="3" fontId="11" fillId="0" borderId="10" xfId="58" applyNumberFormat="1" applyFont="1" applyFill="1" applyBorder="1" applyAlignment="1">
      <alignment horizontal="center" vertical="center"/>
      <protection/>
    </xf>
    <xf numFmtId="214" fontId="11" fillId="0" borderId="10" xfId="58" applyNumberFormat="1" applyFont="1" applyFill="1" applyBorder="1" applyAlignment="1">
      <alignment horizontal="center" vertical="center"/>
      <protection/>
    </xf>
    <xf numFmtId="0" fontId="2" fillId="34" borderId="10" xfId="57" applyNumberFormat="1" applyFont="1" applyFill="1" applyBorder="1" applyAlignment="1" applyProtection="1">
      <alignment horizontal="center"/>
      <protection locked="0"/>
    </xf>
    <xf numFmtId="212" fontId="2" fillId="34" borderId="10" xfId="57" applyNumberFormat="1" applyFont="1" applyFill="1" applyBorder="1" applyAlignment="1" applyProtection="1">
      <alignment horizontal="center" vertical="center"/>
      <protection/>
    </xf>
    <xf numFmtId="3" fontId="11" fillId="0" borderId="10" xfId="57" applyNumberFormat="1" applyFont="1" applyFill="1" applyBorder="1" applyAlignment="1" applyProtection="1">
      <alignment horizontal="center" vertical="center"/>
      <protection locked="0"/>
    </xf>
    <xf numFmtId="3" fontId="16" fillId="0" borderId="10" xfId="57" applyNumberFormat="1" applyFont="1" applyFill="1" applyBorder="1" applyAlignment="1" applyProtection="1">
      <alignment horizontal="center" vertical="center"/>
      <protection locked="0"/>
    </xf>
    <xf numFmtId="3" fontId="1" fillId="0" borderId="10" xfId="57" applyNumberFormat="1" applyFont="1" applyFill="1" applyBorder="1" applyAlignment="1" applyProtection="1">
      <alignment horizontal="center" vertical="center"/>
      <protection locked="0"/>
    </xf>
    <xf numFmtId="212" fontId="1" fillId="0" borderId="10" xfId="57" applyNumberFormat="1" applyFont="1" applyFill="1" applyBorder="1" applyAlignment="1" applyProtection="1">
      <alignment horizontal="center" vertical="center"/>
      <protection locked="0"/>
    </xf>
    <xf numFmtId="212" fontId="2" fillId="0" borderId="10" xfId="57" applyNumberFormat="1" applyFont="1" applyFill="1" applyBorder="1" applyAlignment="1" applyProtection="1">
      <alignment horizontal="center" vertical="center"/>
      <protection locked="0"/>
    </xf>
    <xf numFmtId="0" fontId="11" fillId="0" borderId="10" xfId="57" applyNumberFormat="1" applyFont="1" applyFill="1" applyBorder="1" applyAlignment="1" applyProtection="1">
      <alignment horizontal="center" vertical="center"/>
      <protection locked="0"/>
    </xf>
    <xf numFmtId="3" fontId="1" fillId="0" borderId="0" xfId="57" applyNumberFormat="1" applyFont="1" applyFill="1" applyAlignment="1" applyProtection="1">
      <alignment horizontal="center" vertical="center"/>
      <protection/>
    </xf>
    <xf numFmtId="214" fontId="1" fillId="0" borderId="10" xfId="57" applyNumberFormat="1" applyFont="1" applyFill="1" applyBorder="1" applyAlignment="1" applyProtection="1">
      <alignment horizontal="center" vertical="center"/>
      <protection locked="0"/>
    </xf>
    <xf numFmtId="215" fontId="1" fillId="0" borderId="10" xfId="57" applyNumberFormat="1" applyFont="1" applyFill="1" applyBorder="1" applyAlignment="1" applyProtection="1">
      <alignment horizontal="center" vertical="center"/>
      <protection locked="0"/>
    </xf>
    <xf numFmtId="3" fontId="1" fillId="0" borderId="10" xfId="57" applyNumberFormat="1" applyFont="1" applyFill="1" applyBorder="1" applyAlignment="1" applyProtection="1">
      <alignment horizontal="center" vertical="center"/>
      <protection/>
    </xf>
    <xf numFmtId="212" fontId="1" fillId="34" borderId="10" xfId="57" applyNumberFormat="1" applyFont="1" applyFill="1" applyBorder="1" applyAlignment="1" applyProtection="1">
      <alignment horizontal="center" vertical="center"/>
      <protection/>
    </xf>
    <xf numFmtId="3" fontId="11" fillId="34" borderId="10" xfId="57" applyNumberFormat="1" applyFont="1" applyFill="1" applyBorder="1" applyAlignment="1" applyProtection="1">
      <alignment horizontal="center" vertical="center"/>
      <protection locked="0"/>
    </xf>
    <xf numFmtId="3" fontId="2" fillId="34" borderId="10" xfId="57" applyNumberFormat="1" applyFont="1" applyFill="1" applyBorder="1" applyAlignment="1" applyProtection="1">
      <alignment horizontal="center" vertical="center"/>
      <protection/>
    </xf>
    <xf numFmtId="217" fontId="1" fillId="0" borderId="10" xfId="57" applyNumberFormat="1" applyFont="1" applyFill="1" applyBorder="1" applyAlignment="1" applyProtection="1">
      <alignment horizontal="center" vertical="center"/>
      <protection locked="0"/>
    </xf>
    <xf numFmtId="3" fontId="1" fillId="34" borderId="10" xfId="57" applyNumberFormat="1" applyFont="1" applyFill="1" applyBorder="1" applyAlignment="1" applyProtection="1">
      <alignment horizontal="center" vertical="center"/>
      <protection locked="0"/>
    </xf>
    <xf numFmtId="212" fontId="1" fillId="34" borderId="10" xfId="57" applyNumberFormat="1" applyFont="1" applyFill="1" applyBorder="1" applyAlignment="1" applyProtection="1">
      <alignment horizontal="center" vertical="center"/>
      <protection locked="0"/>
    </xf>
    <xf numFmtId="217" fontId="1" fillId="34" borderId="10" xfId="57" applyNumberFormat="1" applyFont="1" applyFill="1" applyBorder="1" applyAlignment="1" applyProtection="1">
      <alignment horizontal="center" vertical="center"/>
      <protection locked="0"/>
    </xf>
    <xf numFmtId="216" fontId="1" fillId="0" borderId="10" xfId="57" applyNumberFormat="1" applyFont="1" applyFill="1" applyBorder="1" applyAlignment="1" applyProtection="1">
      <alignment horizontal="center" vertical="center"/>
      <protection locked="0"/>
    </xf>
    <xf numFmtId="216" fontId="1" fillId="34" borderId="10" xfId="57" applyNumberFormat="1" applyFont="1" applyFill="1" applyBorder="1" applyAlignment="1" applyProtection="1">
      <alignment horizontal="center" vertical="center"/>
      <protection locked="0"/>
    </xf>
    <xf numFmtId="3" fontId="1" fillId="0" borderId="10" xfId="58" applyNumberFormat="1" applyFont="1" applyFill="1" applyBorder="1" applyAlignment="1">
      <alignment horizontal="center" vertical="center"/>
      <protection/>
    </xf>
    <xf numFmtId="216" fontId="1" fillId="34" borderId="10" xfId="58" applyNumberFormat="1" applyFont="1" applyFill="1" applyBorder="1" applyAlignment="1">
      <alignment horizontal="center" vertical="center"/>
      <protection/>
    </xf>
    <xf numFmtId="215" fontId="1" fillId="34" borderId="10" xfId="58" applyNumberFormat="1" applyFont="1" applyFill="1" applyBorder="1" applyAlignment="1">
      <alignment horizontal="center" vertical="center"/>
      <protection/>
    </xf>
    <xf numFmtId="0" fontId="1" fillId="34" borderId="10" xfId="57" applyFont="1" applyFill="1" applyBorder="1" applyAlignment="1" applyProtection="1">
      <alignment horizontal="center"/>
      <protection locked="0"/>
    </xf>
    <xf numFmtId="3" fontId="57" fillId="0" borderId="10" xfId="57" applyNumberFormat="1" applyFont="1" applyFill="1" applyBorder="1" applyAlignment="1" applyProtection="1">
      <alignment horizontal="center"/>
      <protection locked="0"/>
    </xf>
    <xf numFmtId="212" fontId="57" fillId="0" borderId="11" xfId="57" applyNumberFormat="1" applyFont="1" applyFill="1" applyBorder="1" applyAlignment="1" applyProtection="1">
      <alignment horizontal="center"/>
      <protection locked="0"/>
    </xf>
    <xf numFmtId="212" fontId="1" fillId="0" borderId="11" xfId="57" applyNumberFormat="1" applyFont="1" applyFill="1" applyBorder="1" applyAlignment="1" applyProtection="1">
      <alignment horizontal="center"/>
      <protection locked="0"/>
    </xf>
    <xf numFmtId="3" fontId="1" fillId="0" borderId="10" xfId="57" applyNumberFormat="1" applyFont="1" applyFill="1" applyBorder="1" applyAlignment="1" applyProtection="1">
      <alignment horizontal="center"/>
      <protection locked="0"/>
    </xf>
    <xf numFmtId="216" fontId="1" fillId="0" borderId="10" xfId="57" applyNumberFormat="1" applyFont="1" applyFill="1" applyBorder="1" applyAlignment="1" applyProtection="1">
      <alignment horizontal="center" vertical="center"/>
      <protection locked="0"/>
    </xf>
    <xf numFmtId="10" fontId="57" fillId="0" borderId="10" xfId="61" applyNumberFormat="1" applyFont="1" applyBorder="1" applyAlignment="1" applyProtection="1">
      <alignment horizontal="center"/>
      <protection/>
    </xf>
    <xf numFmtId="3" fontId="1" fillId="0" borderId="11" xfId="57" applyNumberFormat="1" applyFont="1" applyFill="1" applyBorder="1" applyAlignment="1" applyProtection="1">
      <alignment horizontal="center"/>
      <protection locked="0"/>
    </xf>
    <xf numFmtId="216" fontId="1" fillId="0" borderId="11" xfId="57" applyNumberFormat="1" applyFont="1" applyFill="1" applyBorder="1" applyAlignment="1" applyProtection="1">
      <alignment horizontal="center" vertical="center"/>
      <protection locked="0"/>
    </xf>
    <xf numFmtId="214" fontId="1" fillId="0" borderId="11" xfId="57" applyNumberFormat="1" applyFont="1" applyFill="1" applyBorder="1" applyAlignment="1" applyProtection="1">
      <alignment horizontal="center" vertical="center"/>
      <protection locked="0"/>
    </xf>
    <xf numFmtId="0" fontId="1" fillId="0" borderId="11" xfId="57" applyFont="1" applyBorder="1" applyAlignment="1" applyProtection="1">
      <alignment horizontal="center"/>
      <protection/>
    </xf>
    <xf numFmtId="3" fontId="1" fillId="0" borderId="11" xfId="57" applyNumberFormat="1" applyFont="1" applyBorder="1" applyAlignment="1" applyProtection="1">
      <alignment horizontal="center"/>
      <protection/>
    </xf>
    <xf numFmtId="10" fontId="1" fillId="0" borderId="10" xfId="61" applyNumberFormat="1" applyFont="1" applyBorder="1" applyAlignment="1" applyProtection="1">
      <alignment horizontal="center"/>
      <protection/>
    </xf>
    <xf numFmtId="0" fontId="1" fillId="0" borderId="10" xfId="57" applyNumberFormat="1" applyFont="1" applyFill="1" applyBorder="1" applyAlignment="1" applyProtection="1">
      <alignment horizontal="center"/>
      <protection locked="0"/>
    </xf>
    <xf numFmtId="10" fontId="1" fillId="0" borderId="10" xfId="61" applyNumberFormat="1" applyFont="1" applyFill="1" applyBorder="1" applyAlignment="1" applyProtection="1">
      <alignment horizontal="center"/>
      <protection/>
    </xf>
    <xf numFmtId="3" fontId="57" fillId="0" borderId="11" xfId="0" applyNumberFormat="1" applyFont="1" applyBorder="1" applyAlignment="1" applyProtection="1">
      <alignment horizontal="center"/>
      <protection/>
    </xf>
    <xf numFmtId="10" fontId="57" fillId="0" borderId="10" xfId="62" applyNumberFormat="1" applyFont="1" applyBorder="1" applyAlignment="1" applyProtection="1">
      <alignment horizontal="center"/>
      <protection/>
    </xf>
    <xf numFmtId="3" fontId="1" fillId="0" borderId="10" xfId="57" applyNumberFormat="1" applyFont="1" applyFill="1" applyBorder="1" applyAlignment="1" applyProtection="1">
      <alignment horizontal="center" vertical="center"/>
      <protection/>
    </xf>
    <xf numFmtId="3" fontId="1" fillId="0" borderId="10" xfId="57" applyNumberFormat="1" applyFont="1" applyFill="1" applyBorder="1" applyAlignment="1" applyProtection="1">
      <alignment horizontal="center"/>
      <protection/>
    </xf>
    <xf numFmtId="216" fontId="1" fillId="0" borderId="10" xfId="57" applyNumberFormat="1" applyFont="1" applyFill="1" applyBorder="1" applyAlignment="1" applyProtection="1">
      <alignment horizontal="center" vertical="center"/>
      <protection/>
    </xf>
    <xf numFmtId="10" fontId="1" fillId="0" borderId="10" xfId="57" applyNumberFormat="1" applyFont="1" applyFill="1" applyBorder="1" applyAlignment="1" applyProtection="1">
      <alignment horizontal="center"/>
      <protection/>
    </xf>
    <xf numFmtId="3" fontId="1" fillId="0" borderId="11" xfId="57" applyNumberFormat="1" applyFont="1" applyFill="1" applyBorder="1" applyAlignment="1" applyProtection="1">
      <alignment horizontal="center"/>
      <protection/>
    </xf>
    <xf numFmtId="3" fontId="57" fillId="0" borderId="10" xfId="57" applyNumberFormat="1" applyFont="1" applyFill="1" applyBorder="1" applyAlignment="1" applyProtection="1">
      <alignment horizontal="center"/>
      <protection/>
    </xf>
    <xf numFmtId="212" fontId="57" fillId="0" borderId="10" xfId="57" applyNumberFormat="1" applyFont="1" applyFill="1" applyBorder="1" applyAlignment="1" applyProtection="1">
      <alignment horizontal="center"/>
      <protection/>
    </xf>
    <xf numFmtId="10" fontId="57" fillId="0" borderId="10" xfId="57" applyNumberFormat="1" applyFont="1" applyFill="1" applyBorder="1" applyAlignment="1" applyProtection="1">
      <alignment horizontal="center"/>
      <protection/>
    </xf>
    <xf numFmtId="0" fontId="1" fillId="0" borderId="10" xfId="57" applyFont="1" applyBorder="1" applyAlignment="1" applyProtection="1">
      <alignment horizontal="center"/>
      <protection/>
    </xf>
    <xf numFmtId="0" fontId="1" fillId="0" borderId="10" xfId="57" applyNumberFormat="1" applyFont="1" applyFill="1" applyBorder="1" applyAlignment="1" applyProtection="1">
      <alignment horizontal="center"/>
      <protection/>
    </xf>
    <xf numFmtId="0" fontId="57" fillId="0" borderId="10" xfId="57" applyFont="1" applyBorder="1" applyAlignment="1" applyProtection="1">
      <alignment horizontal="center"/>
      <protection locked="0"/>
    </xf>
    <xf numFmtId="3" fontId="57" fillId="0" borderId="10" xfId="57" applyNumberFormat="1" applyFont="1" applyBorder="1" applyAlignment="1" applyProtection="1">
      <alignment horizontal="center"/>
      <protection locked="0"/>
    </xf>
    <xf numFmtId="3" fontId="1" fillId="0" borderId="10" xfId="57" applyNumberFormat="1" applyFont="1" applyBorder="1" applyAlignment="1" applyProtection="1">
      <alignment horizontal="center"/>
      <protection/>
    </xf>
    <xf numFmtId="212" fontId="1" fillId="0" borderId="10" xfId="57" applyNumberFormat="1" applyFont="1" applyFill="1" applyBorder="1" applyAlignment="1" applyProtection="1">
      <alignment horizontal="center"/>
      <protection/>
    </xf>
    <xf numFmtId="10" fontId="1" fillId="34" borderId="10" xfId="61" applyNumberFormat="1" applyFont="1" applyFill="1" applyBorder="1" applyAlignment="1" applyProtection="1">
      <alignment horizontal="center"/>
      <protection/>
    </xf>
    <xf numFmtId="0" fontId="1" fillId="34" borderId="10" xfId="57" applyNumberFormat="1" applyFont="1" applyFill="1" applyBorder="1" applyAlignment="1" applyProtection="1">
      <alignment horizontal="center"/>
      <protection/>
    </xf>
    <xf numFmtId="3" fontId="57" fillId="34" borderId="10" xfId="57" applyNumberFormat="1" applyFont="1" applyFill="1" applyBorder="1" applyAlignment="1" applyProtection="1">
      <alignment horizontal="center"/>
      <protection/>
    </xf>
    <xf numFmtId="10" fontId="57" fillId="34" borderId="10" xfId="62" applyNumberFormat="1" applyFont="1" applyFill="1" applyBorder="1" applyAlignment="1" applyProtection="1">
      <alignment horizontal="center"/>
      <protection/>
    </xf>
    <xf numFmtId="212" fontId="1" fillId="34" borderId="10" xfId="57" applyNumberFormat="1" applyFont="1" applyFill="1" applyBorder="1" applyAlignment="1" applyProtection="1">
      <alignment horizontal="center" vertical="center"/>
      <protection/>
    </xf>
    <xf numFmtId="3" fontId="1" fillId="34" borderId="10" xfId="57" applyNumberFormat="1" applyFont="1" applyFill="1" applyBorder="1" applyAlignment="1" applyProtection="1">
      <alignment horizontal="center"/>
      <protection/>
    </xf>
    <xf numFmtId="10" fontId="1" fillId="34" borderId="10" xfId="57" applyNumberFormat="1" applyFont="1" applyFill="1" applyBorder="1" applyAlignment="1" applyProtection="1">
      <alignment horizontal="center"/>
      <protection/>
    </xf>
    <xf numFmtId="214" fontId="1" fillId="34" borderId="10" xfId="57" applyNumberFormat="1" applyFont="1" applyFill="1" applyBorder="1" applyAlignment="1" applyProtection="1">
      <alignment horizontal="center" vertical="center"/>
      <protection/>
    </xf>
    <xf numFmtId="3" fontId="6" fillId="34" borderId="10" xfId="57" applyNumberFormat="1" applyFont="1" applyFill="1" applyBorder="1" applyAlignment="1" applyProtection="1">
      <alignment horizontal="center"/>
      <protection/>
    </xf>
    <xf numFmtId="10" fontId="57" fillId="34" borderId="10" xfId="61" applyNumberFormat="1" applyFont="1" applyFill="1" applyBorder="1" applyAlignment="1" applyProtection="1">
      <alignment horizontal="center"/>
      <protection/>
    </xf>
    <xf numFmtId="214" fontId="1" fillId="0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/>
      <protection locked="0"/>
    </xf>
    <xf numFmtId="0" fontId="11" fillId="0" borderId="10" xfId="57" applyFont="1" applyBorder="1" applyAlignment="1" applyProtection="1">
      <alignment horizontal="center"/>
      <protection locked="0"/>
    </xf>
    <xf numFmtId="0" fontId="57" fillId="34" borderId="10" xfId="57" applyFont="1" applyFill="1" applyBorder="1" applyAlignment="1" applyProtection="1">
      <alignment horizontal="center"/>
      <protection/>
    </xf>
    <xf numFmtId="0" fontId="1" fillId="34" borderId="10" xfId="57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>
      <alignment horizontal="center"/>
    </xf>
    <xf numFmtId="3" fontId="1" fillId="34" borderId="10" xfId="57" applyNumberFormat="1" applyFont="1" applyFill="1" applyBorder="1" applyAlignment="1" applyProtection="1">
      <alignment horizontal="center" vertical="center"/>
      <protection/>
    </xf>
    <xf numFmtId="216" fontId="1" fillId="34" borderId="10" xfId="57" applyNumberFormat="1" applyFont="1" applyFill="1" applyBorder="1" applyAlignment="1" applyProtection="1">
      <alignment horizontal="center" vertical="center"/>
      <protection/>
    </xf>
    <xf numFmtId="215" fontId="1" fillId="34" borderId="10" xfId="57" applyNumberFormat="1" applyFont="1" applyFill="1" applyBorder="1" applyAlignment="1" applyProtection="1">
      <alignment horizontal="center" vertical="center"/>
      <protection/>
    </xf>
    <xf numFmtId="0" fontId="54" fillId="0" borderId="10" xfId="57" applyFont="1" applyBorder="1" applyAlignment="1" applyProtection="1">
      <alignment horizontal="center"/>
      <protection locked="0"/>
    </xf>
    <xf numFmtId="3" fontId="54" fillId="0" borderId="10" xfId="57" applyNumberFormat="1" applyFont="1" applyBorder="1" applyAlignment="1" applyProtection="1">
      <alignment horizontal="center"/>
      <protection locked="0"/>
    </xf>
    <xf numFmtId="3" fontId="11" fillId="0" borderId="10" xfId="57" applyNumberFormat="1" applyFont="1" applyFill="1" applyBorder="1" applyAlignment="1" applyProtection="1">
      <alignment horizontal="center"/>
      <protection locked="0"/>
    </xf>
    <xf numFmtId="0" fontId="2" fillId="36" borderId="12" xfId="57" applyFont="1" applyFill="1" applyBorder="1" applyAlignment="1" applyProtection="1">
      <alignment horizontal="center" vertical="center" wrapText="1"/>
      <protection/>
    </xf>
    <xf numFmtId="0" fontId="2" fillId="36" borderId="13" xfId="57" applyFont="1" applyFill="1" applyBorder="1" applyAlignment="1" applyProtection="1">
      <alignment horizontal="center" vertical="center" wrapText="1"/>
      <protection/>
    </xf>
    <xf numFmtId="0" fontId="2" fillId="36" borderId="11" xfId="57" applyFont="1" applyFill="1" applyBorder="1" applyAlignment="1" applyProtection="1">
      <alignment horizontal="center" vertical="center" wrapText="1"/>
      <protection/>
    </xf>
    <xf numFmtId="0" fontId="2" fillId="36" borderId="10" xfId="57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Alignment="1" applyProtection="1">
      <alignment horizontal="center" vertical="top"/>
      <protection/>
    </xf>
    <xf numFmtId="43" fontId="1" fillId="0" borderId="11" xfId="42" applyFont="1" applyFill="1" applyBorder="1" applyAlignment="1" applyProtection="1">
      <alignment horizontal="center"/>
      <protection locked="0"/>
    </xf>
    <xf numFmtId="43" fontId="1" fillId="0" borderId="11" xfId="42" applyFont="1" applyFill="1" applyBorder="1" applyAlignment="1" applyProtection="1">
      <alignment horizontal="center"/>
      <protection locked="0"/>
    </xf>
    <xf numFmtId="43" fontId="1" fillId="0" borderId="10" xfId="42" applyFont="1" applyFill="1" applyBorder="1" applyAlignment="1" applyProtection="1">
      <alignment horizontal="center"/>
      <protection locked="0"/>
    </xf>
    <xf numFmtId="43" fontId="1" fillId="0" borderId="10" xfId="42" applyFont="1" applyFill="1" applyBorder="1" applyAlignment="1">
      <alignment horizontal="center"/>
    </xf>
    <xf numFmtId="43" fontId="1" fillId="0" borderId="10" xfId="42" applyFont="1" applyFill="1" applyBorder="1" applyAlignment="1" applyProtection="1">
      <alignment horizontal="center"/>
      <protection/>
    </xf>
    <xf numFmtId="43" fontId="1" fillId="34" borderId="10" xfId="42" applyFont="1" applyFill="1" applyBorder="1" applyAlignment="1" applyProtection="1">
      <alignment horizontal="center"/>
      <protection locked="0"/>
    </xf>
    <xf numFmtId="43" fontId="1" fillId="34" borderId="10" xfId="42" applyFont="1" applyFill="1" applyBorder="1" applyAlignment="1" applyProtection="1">
      <alignment horizontal="center"/>
      <protection/>
    </xf>
    <xf numFmtId="43" fontId="1" fillId="0" borderId="10" xfId="42" applyFont="1" applyFill="1" applyBorder="1" applyAlignment="1" applyProtection="1">
      <alignment horizontal="center" vertical="top"/>
      <protection locked="0"/>
    </xf>
    <xf numFmtId="43" fontId="1" fillId="35" borderId="10" xfId="42" applyFont="1" applyFill="1" applyBorder="1" applyAlignment="1">
      <alignment horizontal="center"/>
    </xf>
    <xf numFmtId="0" fontId="1" fillId="0" borderId="10" xfId="42" applyNumberFormat="1" applyFont="1" applyFill="1" applyBorder="1" applyAlignment="1" applyProtection="1">
      <alignment horizontal="center"/>
      <protection locked="0"/>
    </xf>
    <xf numFmtId="0" fontId="1" fillId="0" borderId="10" xfId="42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os ketv_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57"/>
  <sheetViews>
    <sheetView tabSelected="1" zoomScale="70" zoomScaleNormal="70" zoomScalePageLayoutView="0" workbookViewId="0" topLeftCell="A1">
      <pane xSplit="1" topLeftCell="B1" activePane="topRight" state="frozen"/>
      <selection pane="topLeft" activeCell="A5" sqref="A5"/>
      <selection pane="topRight" activeCell="H13" sqref="H13"/>
    </sheetView>
  </sheetViews>
  <sheetFormatPr defaultColWidth="9.00390625" defaultRowHeight="12.75"/>
  <cols>
    <col min="1" max="1" width="52.00390625" style="14" customWidth="1"/>
    <col min="2" max="6" width="13.75390625" style="46" customWidth="1"/>
    <col min="7" max="7" width="17.75390625" style="46" customWidth="1"/>
    <col min="8" max="8" width="17.375" style="46" customWidth="1"/>
    <col min="9" max="13" width="13.75390625" style="46" customWidth="1"/>
    <col min="14" max="14" width="16.125" style="46" customWidth="1"/>
    <col min="15" max="15" width="18.625" style="46" customWidth="1"/>
    <col min="16" max="16" width="18.00390625" style="46" customWidth="1"/>
    <col min="17" max="17" width="16.125" style="46" customWidth="1"/>
    <col min="18" max="24" width="13.75390625" style="46" customWidth="1"/>
    <col min="25" max="25" width="14.75390625" style="46" customWidth="1"/>
    <col min="26" max="34" width="13.75390625" style="46" customWidth="1"/>
    <col min="35" max="36" width="13.75390625" style="141" customWidth="1"/>
    <col min="37" max="41" width="13.75390625" style="46" customWidth="1"/>
    <col min="42" max="42" width="6.875" style="14" customWidth="1"/>
    <col min="43" max="48" width="9.125" style="14" hidden="1" customWidth="1"/>
    <col min="49" max="16384" width="9.125" style="14" customWidth="1"/>
  </cols>
  <sheetData>
    <row r="1" spans="1:5" ht="20.25">
      <c r="A1" s="23" t="s">
        <v>53</v>
      </c>
      <c r="B1" s="32"/>
      <c r="C1" s="7"/>
      <c r="D1" s="7"/>
      <c r="E1" s="47"/>
    </row>
    <row r="2" spans="1:5" ht="15.75">
      <c r="A2" s="24" t="s">
        <v>87</v>
      </c>
      <c r="B2" s="7"/>
      <c r="C2" s="33"/>
      <c r="D2" s="33"/>
      <c r="E2" s="47" t="s">
        <v>0</v>
      </c>
    </row>
    <row r="3" spans="1:5" ht="15.75">
      <c r="A3" s="25" t="s">
        <v>2</v>
      </c>
      <c r="B3" s="33"/>
      <c r="C3" s="47"/>
      <c r="D3" s="47"/>
      <c r="E3" s="47"/>
    </row>
    <row r="4" spans="1:5" ht="15.75">
      <c r="A4" s="1"/>
      <c r="B4" s="15"/>
      <c r="C4" s="47"/>
      <c r="D4" s="47"/>
      <c r="E4" s="47"/>
    </row>
    <row r="5" spans="1:5" ht="12" customHeight="1">
      <c r="A5" s="26" t="s">
        <v>1</v>
      </c>
      <c r="B5" s="34"/>
      <c r="C5" s="34"/>
      <c r="D5" s="34"/>
      <c r="E5" s="34"/>
    </row>
    <row r="6" spans="1:5" ht="15.75" hidden="1">
      <c r="A6" s="9"/>
      <c r="B6" s="33"/>
      <c r="C6" s="33"/>
      <c r="D6" s="33"/>
      <c r="E6" s="33"/>
    </row>
    <row r="7" spans="1:5" ht="15.75" hidden="1">
      <c r="A7" s="16"/>
      <c r="B7" s="15"/>
      <c r="C7" s="47"/>
      <c r="D7" s="47"/>
      <c r="E7" s="47"/>
    </row>
    <row r="8" spans="1:41" ht="81.75" customHeight="1">
      <c r="A8" s="3"/>
      <c r="B8" s="239" t="s">
        <v>3</v>
      </c>
      <c r="C8" s="240"/>
      <c r="D8" s="240"/>
      <c r="E8" s="241"/>
      <c r="F8" s="243" t="s">
        <v>85</v>
      </c>
      <c r="G8" s="244"/>
      <c r="H8" s="244"/>
      <c r="I8" s="245"/>
      <c r="J8" s="239" t="s">
        <v>51</v>
      </c>
      <c r="K8" s="240"/>
      <c r="L8" s="240"/>
      <c r="M8" s="241"/>
      <c r="N8" s="239" t="s">
        <v>83</v>
      </c>
      <c r="O8" s="240"/>
      <c r="P8" s="240"/>
      <c r="Q8" s="241"/>
      <c r="R8" s="239" t="s">
        <v>4</v>
      </c>
      <c r="S8" s="240"/>
      <c r="T8" s="240"/>
      <c r="U8" s="241"/>
      <c r="V8" s="239" t="s">
        <v>52</v>
      </c>
      <c r="W8" s="240"/>
      <c r="X8" s="240"/>
      <c r="Y8" s="241"/>
      <c r="Z8" s="239" t="s">
        <v>6</v>
      </c>
      <c r="AA8" s="240"/>
      <c r="AB8" s="240"/>
      <c r="AC8" s="241"/>
      <c r="AD8" s="239" t="s">
        <v>5</v>
      </c>
      <c r="AE8" s="240"/>
      <c r="AF8" s="240"/>
      <c r="AG8" s="241"/>
      <c r="AH8" s="239" t="s">
        <v>84</v>
      </c>
      <c r="AI8" s="240"/>
      <c r="AJ8" s="240"/>
      <c r="AK8" s="241"/>
      <c r="AL8" s="242" t="s">
        <v>7</v>
      </c>
      <c r="AM8" s="242"/>
      <c r="AN8" s="242"/>
      <c r="AO8" s="242"/>
    </row>
    <row r="9" spans="1:42" ht="98.25" customHeight="1">
      <c r="A9" s="2"/>
      <c r="B9" s="27" t="s">
        <v>54</v>
      </c>
      <c r="C9" s="27" t="s">
        <v>55</v>
      </c>
      <c r="D9" s="27" t="s">
        <v>56</v>
      </c>
      <c r="E9" s="27" t="s">
        <v>57</v>
      </c>
      <c r="F9" s="27" t="s">
        <v>54</v>
      </c>
      <c r="G9" s="27" t="s">
        <v>55</v>
      </c>
      <c r="H9" s="27" t="s">
        <v>56</v>
      </c>
      <c r="I9" s="27" t="s">
        <v>57</v>
      </c>
      <c r="J9" s="27" t="s">
        <v>54</v>
      </c>
      <c r="K9" s="27" t="s">
        <v>55</v>
      </c>
      <c r="L9" s="27" t="s">
        <v>56</v>
      </c>
      <c r="M9" s="27" t="s">
        <v>57</v>
      </c>
      <c r="N9" s="27" t="s">
        <v>54</v>
      </c>
      <c r="O9" s="28" t="s">
        <v>55</v>
      </c>
      <c r="P9" s="27" t="s">
        <v>56</v>
      </c>
      <c r="Q9" s="27" t="s">
        <v>57</v>
      </c>
      <c r="R9" s="27" t="s">
        <v>54</v>
      </c>
      <c r="S9" s="27" t="s">
        <v>55</v>
      </c>
      <c r="T9" s="27" t="s">
        <v>56</v>
      </c>
      <c r="U9" s="27" t="s">
        <v>57</v>
      </c>
      <c r="V9" s="27" t="s">
        <v>54</v>
      </c>
      <c r="W9" s="27" t="s">
        <v>55</v>
      </c>
      <c r="X9" s="27" t="s">
        <v>56</v>
      </c>
      <c r="Y9" s="27" t="s">
        <v>57</v>
      </c>
      <c r="Z9" s="27" t="s">
        <v>54</v>
      </c>
      <c r="AA9" s="27" t="s">
        <v>55</v>
      </c>
      <c r="AB9" s="27" t="s">
        <v>56</v>
      </c>
      <c r="AC9" s="27" t="s">
        <v>57</v>
      </c>
      <c r="AD9" s="27" t="s">
        <v>54</v>
      </c>
      <c r="AE9" s="27" t="s">
        <v>55</v>
      </c>
      <c r="AF9" s="27" t="s">
        <v>56</v>
      </c>
      <c r="AG9" s="27" t="s">
        <v>57</v>
      </c>
      <c r="AH9" s="27" t="s">
        <v>54</v>
      </c>
      <c r="AI9" s="29" t="s">
        <v>55</v>
      </c>
      <c r="AJ9" s="29" t="s">
        <v>56</v>
      </c>
      <c r="AK9" s="27" t="s">
        <v>57</v>
      </c>
      <c r="AL9" s="27" t="s">
        <v>54</v>
      </c>
      <c r="AM9" s="27" t="s">
        <v>55</v>
      </c>
      <c r="AN9" s="29" t="s">
        <v>56</v>
      </c>
      <c r="AO9" s="27" t="s">
        <v>57</v>
      </c>
      <c r="AP9" s="17"/>
    </row>
    <row r="10" spans="1:42" s="18" customFormat="1" ht="15.75">
      <c r="A10" s="30" t="s">
        <v>8</v>
      </c>
      <c r="B10" s="35"/>
      <c r="C10" s="48"/>
      <c r="D10" s="48"/>
      <c r="E10" s="54"/>
      <c r="F10" s="35"/>
      <c r="G10" s="63"/>
      <c r="H10" s="63"/>
      <c r="I10" s="54"/>
      <c r="J10" s="76"/>
      <c r="K10" s="89"/>
      <c r="L10" s="89"/>
      <c r="M10" s="54"/>
      <c r="N10" s="35"/>
      <c r="O10" s="48"/>
      <c r="P10" s="48"/>
      <c r="Q10" s="54"/>
      <c r="R10" s="35"/>
      <c r="S10" s="48"/>
      <c r="T10" s="48"/>
      <c r="U10" s="54"/>
      <c r="V10" s="35"/>
      <c r="W10" s="63"/>
      <c r="X10" s="63"/>
      <c r="Y10" s="54"/>
      <c r="Z10" s="50"/>
      <c r="AA10" s="48"/>
      <c r="AB10" s="48"/>
      <c r="AC10" s="54"/>
      <c r="AD10" s="114"/>
      <c r="AE10" s="63"/>
      <c r="AF10" s="134"/>
      <c r="AG10" s="54"/>
      <c r="AH10" s="137"/>
      <c r="AI10" s="142"/>
      <c r="AJ10" s="142"/>
      <c r="AK10" s="97"/>
      <c r="AL10" s="35"/>
      <c r="AM10" s="48"/>
      <c r="AN10" s="48"/>
      <c r="AO10" s="54"/>
      <c r="AP10" s="8"/>
    </row>
    <row r="11" spans="1:42" ht="15.75">
      <c r="A11" s="3" t="s">
        <v>9</v>
      </c>
      <c r="B11" s="36">
        <v>384</v>
      </c>
      <c r="C11" s="49">
        <v>43656</v>
      </c>
      <c r="D11" s="49">
        <v>33960</v>
      </c>
      <c r="E11" s="55">
        <v>0.7465626923866201</v>
      </c>
      <c r="F11" s="64">
        <v>2054</v>
      </c>
      <c r="G11" s="248">
        <v>228998</v>
      </c>
      <c r="H11" s="248">
        <v>181191</v>
      </c>
      <c r="I11" s="73">
        <v>0.9751151838257212</v>
      </c>
      <c r="J11" s="77">
        <v>3832</v>
      </c>
      <c r="K11" s="90">
        <v>564986</v>
      </c>
      <c r="L11" s="90">
        <v>452062</v>
      </c>
      <c r="M11" s="96">
        <v>0.9265498364968004</v>
      </c>
      <c r="N11" s="154">
        <v>494</v>
      </c>
      <c r="O11" s="102">
        <v>47136</v>
      </c>
      <c r="P11" s="102">
        <v>31802</v>
      </c>
      <c r="Q11" s="59">
        <v>1</v>
      </c>
      <c r="R11" s="105">
        <v>2139</v>
      </c>
      <c r="S11" s="49">
        <v>533252</v>
      </c>
      <c r="T11" s="49">
        <v>428541</v>
      </c>
      <c r="U11" s="55">
        <v>0.8898329973701424</v>
      </c>
      <c r="V11" s="102">
        <v>32100</v>
      </c>
      <c r="W11" s="102">
        <v>49789335.075024</v>
      </c>
      <c r="X11" s="194">
        <v>45954978.27672</v>
      </c>
      <c r="Y11" s="59">
        <v>1</v>
      </c>
      <c r="Z11" s="190">
        <v>3645</v>
      </c>
      <c r="AA11" s="102">
        <v>566673.9085500006</v>
      </c>
      <c r="AB11" s="102">
        <v>448890.61295000266</v>
      </c>
      <c r="AC11" s="73">
        <v>0.8944948124195328</v>
      </c>
      <c r="AD11" s="115">
        <v>24384</v>
      </c>
      <c r="AE11" s="124">
        <v>141672</v>
      </c>
      <c r="AF11" s="188">
        <v>114861</v>
      </c>
      <c r="AG11" s="192">
        <v>0.9483111771557091</v>
      </c>
      <c r="AH11" s="138">
        <v>638</v>
      </c>
      <c r="AI11" s="143">
        <v>109480</v>
      </c>
      <c r="AJ11" s="143">
        <v>87276</v>
      </c>
      <c r="AK11" s="148">
        <v>0.975288185721667</v>
      </c>
      <c r="AL11" s="193">
        <v>120207</v>
      </c>
      <c r="AM11" s="102">
        <v>172730.5978518064</v>
      </c>
      <c r="AN11" s="102">
        <v>168638.4213199995</v>
      </c>
      <c r="AO11" s="59">
        <v>1</v>
      </c>
      <c r="AP11" s="5"/>
    </row>
    <row r="12" spans="1:42" ht="15.75">
      <c r="A12" s="3" t="s">
        <v>10</v>
      </c>
      <c r="B12" s="36">
        <v>179</v>
      </c>
      <c r="C12" s="49">
        <v>14820</v>
      </c>
      <c r="D12" s="49">
        <v>12254</v>
      </c>
      <c r="E12" s="55">
        <v>0.25343730761337985</v>
      </c>
      <c r="F12" s="64">
        <v>85</v>
      </c>
      <c r="G12" s="248">
        <v>5844</v>
      </c>
      <c r="H12" s="248">
        <v>5844</v>
      </c>
      <c r="I12" s="73">
        <v>0.024884816174278877</v>
      </c>
      <c r="J12" s="77">
        <v>2186</v>
      </c>
      <c r="K12" s="90">
        <v>44788</v>
      </c>
      <c r="L12" s="90">
        <v>34559</v>
      </c>
      <c r="M12" s="96">
        <v>0.07345016350319955</v>
      </c>
      <c r="N12" s="154">
        <v>0</v>
      </c>
      <c r="O12" s="102">
        <v>0</v>
      </c>
      <c r="P12" s="102">
        <v>0</v>
      </c>
      <c r="Q12" s="59" t="s">
        <v>88</v>
      </c>
      <c r="R12" s="105">
        <v>571</v>
      </c>
      <c r="S12" s="49">
        <v>66020</v>
      </c>
      <c r="T12" s="49">
        <v>66020</v>
      </c>
      <c r="U12" s="55">
        <v>0.11016700262985755</v>
      </c>
      <c r="V12" s="102">
        <v>0</v>
      </c>
      <c r="W12" s="102">
        <v>0</v>
      </c>
      <c r="X12" s="195">
        <v>0</v>
      </c>
      <c r="Y12" s="59" t="s">
        <v>88</v>
      </c>
      <c r="Z12" s="111">
        <v>913</v>
      </c>
      <c r="AA12" s="102">
        <v>66838.88625000004</v>
      </c>
      <c r="AB12" s="102">
        <v>60993.42837619998</v>
      </c>
      <c r="AC12" s="73">
        <v>0.1055051875804671</v>
      </c>
      <c r="AD12" s="115">
        <v>31</v>
      </c>
      <c r="AE12" s="124">
        <v>7722</v>
      </c>
      <c r="AF12" s="124">
        <v>6807</v>
      </c>
      <c r="AG12" s="135">
        <v>0.05168882284429094</v>
      </c>
      <c r="AH12" s="138">
        <v>25</v>
      </c>
      <c r="AI12" s="143">
        <v>2774</v>
      </c>
      <c r="AJ12" s="143">
        <v>2406</v>
      </c>
      <c r="AK12" s="148">
        <v>0.024711814278333067</v>
      </c>
      <c r="AL12" s="138">
        <v>0</v>
      </c>
      <c r="AM12" s="102">
        <v>0</v>
      </c>
      <c r="AN12" s="102">
        <v>0</v>
      </c>
      <c r="AO12" s="59" t="s">
        <v>88</v>
      </c>
      <c r="AP12" s="5"/>
    </row>
    <row r="13" spans="1:51" s="18" customFormat="1" ht="15.75">
      <c r="A13" s="2" t="s">
        <v>11</v>
      </c>
      <c r="B13" s="196">
        <v>563</v>
      </c>
      <c r="C13" s="197">
        <v>58476</v>
      </c>
      <c r="D13" s="197">
        <v>46214</v>
      </c>
      <c r="E13" s="198">
        <v>1</v>
      </c>
      <c r="F13" s="199">
        <f>SUM(F11:F12)</f>
        <v>2139</v>
      </c>
      <c r="G13" s="249">
        <v>234842</v>
      </c>
      <c r="H13" s="249">
        <v>187035</v>
      </c>
      <c r="I13" s="200">
        <v>1</v>
      </c>
      <c r="J13" s="201">
        <f>SUM(J11:J12)</f>
        <v>6018</v>
      </c>
      <c r="K13" s="201">
        <v>609774</v>
      </c>
      <c r="L13" s="201">
        <v>486621</v>
      </c>
      <c r="M13" s="202">
        <v>1</v>
      </c>
      <c r="N13" s="203">
        <f>SUM(N11:N12)</f>
        <v>494</v>
      </c>
      <c r="O13" s="190">
        <v>47136</v>
      </c>
      <c r="P13" s="190">
        <v>31802</v>
      </c>
      <c r="Q13" s="198">
        <v>1</v>
      </c>
      <c r="R13" s="197">
        <v>2710</v>
      </c>
      <c r="S13" s="197">
        <v>599272</v>
      </c>
      <c r="T13" s="197">
        <v>494561</v>
      </c>
      <c r="U13" s="198">
        <v>1</v>
      </c>
      <c r="V13" s="204">
        <v>32100</v>
      </c>
      <c r="W13" s="204">
        <v>49789</v>
      </c>
      <c r="X13" s="205">
        <v>45954978.27672</v>
      </c>
      <c r="Y13" s="206">
        <v>1</v>
      </c>
      <c r="Z13" s="204">
        <v>4558</v>
      </c>
      <c r="AA13" s="207">
        <v>633512.7948000007</v>
      </c>
      <c r="AB13" s="207">
        <v>509884.0413262026</v>
      </c>
      <c r="AC13" s="200">
        <v>1</v>
      </c>
      <c r="AD13" s="208">
        <f>SUM(AD11:AD12)</f>
        <v>24415</v>
      </c>
      <c r="AE13" s="209">
        <f>SUM(AE11:AE12)</f>
        <v>149394</v>
      </c>
      <c r="AF13" s="209">
        <f>SUM(AF11:AF12)</f>
        <v>121668</v>
      </c>
      <c r="AG13" s="210">
        <v>1</v>
      </c>
      <c r="AH13" s="204">
        <f>SUM(AH11:AH12)</f>
        <v>663</v>
      </c>
      <c r="AI13" s="208">
        <v>112254</v>
      </c>
      <c r="AJ13" s="208">
        <v>89682</v>
      </c>
      <c r="AK13" s="210">
        <v>1</v>
      </c>
      <c r="AL13" s="204">
        <f>SUM(AL11:AL12)</f>
        <v>120207</v>
      </c>
      <c r="AM13" s="204">
        <v>172730.5978518064</v>
      </c>
      <c r="AN13" s="204">
        <v>168638.4213199995</v>
      </c>
      <c r="AO13" s="206">
        <v>1</v>
      </c>
      <c r="AP13" s="5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s="18" customFormat="1" ht="15.75">
      <c r="A14" s="30" t="s">
        <v>12</v>
      </c>
      <c r="B14" s="37"/>
      <c r="C14" s="50"/>
      <c r="D14" s="50"/>
      <c r="E14" s="54"/>
      <c r="F14" s="61"/>
      <c r="G14" s="61"/>
      <c r="H14" s="61"/>
      <c r="I14" s="54"/>
      <c r="J14" s="78"/>
      <c r="K14" s="91"/>
      <c r="L14" s="91"/>
      <c r="M14" s="97"/>
      <c r="N14" s="101"/>
      <c r="O14" s="103"/>
      <c r="P14" s="103"/>
      <c r="Q14" s="54"/>
      <c r="R14" s="37"/>
      <c r="S14" s="50"/>
      <c r="T14" s="50"/>
      <c r="U14" s="54"/>
      <c r="V14" s="37"/>
      <c r="W14" s="50"/>
      <c r="X14" s="156"/>
      <c r="Y14" s="54"/>
      <c r="Z14" s="112"/>
      <c r="AA14" s="50"/>
      <c r="AB14" s="50"/>
      <c r="AC14" s="54"/>
      <c r="AD14" s="116"/>
      <c r="AE14" s="125"/>
      <c r="AF14" s="134"/>
      <c r="AG14" s="54"/>
      <c r="AH14" s="116"/>
      <c r="AI14" s="144"/>
      <c r="AJ14" s="144"/>
      <c r="AK14" s="97"/>
      <c r="AL14" s="101"/>
      <c r="AM14" s="103"/>
      <c r="AN14" s="103"/>
      <c r="AO14" s="54"/>
      <c r="AP14" s="5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42" ht="15.75">
      <c r="A15" s="3" t="s">
        <v>13</v>
      </c>
      <c r="B15" s="38">
        <v>562</v>
      </c>
      <c r="C15" s="51">
        <v>57454</v>
      </c>
      <c r="D15" s="51">
        <v>45345</v>
      </c>
      <c r="E15" s="55">
        <v>0.9825227443737602</v>
      </c>
      <c r="F15" s="65">
        <v>2139</v>
      </c>
      <c r="G15" s="248">
        <v>234842</v>
      </c>
      <c r="H15" s="248">
        <v>187035</v>
      </c>
      <c r="I15" s="73">
        <v>1</v>
      </c>
      <c r="J15" s="79">
        <v>6018</v>
      </c>
      <c r="K15" s="92">
        <v>609774</v>
      </c>
      <c r="L15" s="92">
        <v>486621</v>
      </c>
      <c r="M15" s="96">
        <v>1</v>
      </c>
      <c r="N15" s="154">
        <v>494</v>
      </c>
      <c r="O15" s="102">
        <v>47136</v>
      </c>
      <c r="P15" s="102">
        <v>31802</v>
      </c>
      <c r="Q15" s="55">
        <v>1</v>
      </c>
      <c r="R15" s="106">
        <v>2709</v>
      </c>
      <c r="S15" s="51">
        <v>599093</v>
      </c>
      <c r="T15" s="51">
        <v>494546</v>
      </c>
      <c r="U15" s="55">
        <v>0.9997013042491556</v>
      </c>
      <c r="V15" s="52">
        <v>32100</v>
      </c>
      <c r="W15" s="102">
        <v>49789</v>
      </c>
      <c r="X15" s="191">
        <v>45954978.27672</v>
      </c>
      <c r="Y15" s="59">
        <v>1</v>
      </c>
      <c r="Z15" s="190">
        <v>4554</v>
      </c>
      <c r="AA15" s="52">
        <v>627067.6257200008</v>
      </c>
      <c r="AB15" s="52">
        <v>503438.872246203</v>
      </c>
      <c r="AC15" s="73">
        <v>0.989826300063861</v>
      </c>
      <c r="AD15" s="187">
        <v>24398</v>
      </c>
      <c r="AE15" s="188">
        <v>96682</v>
      </c>
      <c r="AF15" s="124">
        <v>84239</v>
      </c>
      <c r="AG15" s="55">
        <v>0.6471611979062077</v>
      </c>
      <c r="AH15" s="111">
        <v>663</v>
      </c>
      <c r="AI15" s="189">
        <v>112254</v>
      </c>
      <c r="AJ15" s="143">
        <v>89682</v>
      </c>
      <c r="AK15" s="148">
        <v>1</v>
      </c>
      <c r="AL15" s="138">
        <v>120205</v>
      </c>
      <c r="AM15" s="102">
        <v>165555.59785247842</v>
      </c>
      <c r="AN15" s="102">
        <v>161613.46128999948</v>
      </c>
      <c r="AO15" s="59">
        <v>0.9584613259691038</v>
      </c>
      <c r="AP15" s="5"/>
    </row>
    <row r="16" spans="1:42" ht="15.75">
      <c r="A16" s="3" t="s">
        <v>14</v>
      </c>
      <c r="B16" s="38">
        <v>1</v>
      </c>
      <c r="C16" s="51">
        <v>1022</v>
      </c>
      <c r="D16" s="51">
        <v>869</v>
      </c>
      <c r="E16" s="55">
        <v>0.017477255626239824</v>
      </c>
      <c r="F16" s="157">
        <v>0</v>
      </c>
      <c r="G16" s="257">
        <v>0</v>
      </c>
      <c r="H16" s="65">
        <v>0</v>
      </c>
      <c r="I16" s="73">
        <v>0</v>
      </c>
      <c r="J16" s="79">
        <v>0</v>
      </c>
      <c r="K16" s="92">
        <v>0</v>
      </c>
      <c r="L16" s="92">
        <v>0</v>
      </c>
      <c r="M16" s="96">
        <v>0</v>
      </c>
      <c r="N16" s="52"/>
      <c r="O16" s="52"/>
      <c r="P16" s="52"/>
      <c r="Q16" s="55">
        <v>0</v>
      </c>
      <c r="R16" s="106">
        <v>1</v>
      </c>
      <c r="S16" s="51">
        <v>179</v>
      </c>
      <c r="T16" s="51">
        <v>15</v>
      </c>
      <c r="U16" s="55">
        <v>0.0002986957508443578</v>
      </c>
      <c r="V16" s="52">
        <v>0</v>
      </c>
      <c r="W16" s="52">
        <v>0</v>
      </c>
      <c r="X16" s="158">
        <v>0</v>
      </c>
      <c r="Y16" s="59"/>
      <c r="Z16" s="111">
        <v>4</v>
      </c>
      <c r="AA16" s="52">
        <v>6445.16908</v>
      </c>
      <c r="AB16" s="52">
        <v>6445.16908</v>
      </c>
      <c r="AC16" s="73">
        <v>0.010173699936138987</v>
      </c>
      <c r="AD16" s="187">
        <v>17</v>
      </c>
      <c r="AE16" s="126">
        <v>52712</v>
      </c>
      <c r="AF16" s="126">
        <v>37429</v>
      </c>
      <c r="AG16" s="55">
        <v>0.35283880209379226</v>
      </c>
      <c r="AH16" s="111">
        <v>0</v>
      </c>
      <c r="AI16" s="145"/>
      <c r="AJ16" s="120">
        <v>0</v>
      </c>
      <c r="AK16" s="148">
        <v>0</v>
      </c>
      <c r="AL16" s="138">
        <v>2</v>
      </c>
      <c r="AM16" s="52">
        <v>7174.999999328</v>
      </c>
      <c r="AN16" s="52">
        <v>7024.96003</v>
      </c>
      <c r="AO16" s="59">
        <v>0.041538674030896165</v>
      </c>
      <c r="AP16" s="5"/>
    </row>
    <row r="17" spans="1:42" ht="15.75">
      <c r="A17" s="3" t="s">
        <v>15</v>
      </c>
      <c r="B17" s="38">
        <v>0</v>
      </c>
      <c r="C17" s="51">
        <v>0</v>
      </c>
      <c r="D17" s="51">
        <v>0</v>
      </c>
      <c r="E17" s="55">
        <v>0</v>
      </c>
      <c r="F17" s="159">
        <v>0</v>
      </c>
      <c r="G17" s="258">
        <v>0</v>
      </c>
      <c r="H17" s="66">
        <v>0</v>
      </c>
      <c r="I17" s="73">
        <v>0</v>
      </c>
      <c r="J17" s="79">
        <v>0</v>
      </c>
      <c r="K17" s="92">
        <v>0</v>
      </c>
      <c r="L17" s="92">
        <v>0</v>
      </c>
      <c r="M17" s="96">
        <v>0</v>
      </c>
      <c r="N17" s="160">
        <v>0</v>
      </c>
      <c r="O17" s="104">
        <v>0</v>
      </c>
      <c r="P17" s="104">
        <v>0</v>
      </c>
      <c r="Q17" s="59">
        <v>0</v>
      </c>
      <c r="R17" s="38">
        <v>0</v>
      </c>
      <c r="S17" s="51">
        <v>0</v>
      </c>
      <c r="T17" s="51">
        <v>0</v>
      </c>
      <c r="U17" s="55">
        <v>0</v>
      </c>
      <c r="V17" s="104">
        <v>0</v>
      </c>
      <c r="W17" s="104">
        <v>0</v>
      </c>
      <c r="X17" s="161">
        <v>0</v>
      </c>
      <c r="Y17" s="59"/>
      <c r="Z17" s="111">
        <v>0</v>
      </c>
      <c r="AA17" s="52">
        <v>0</v>
      </c>
      <c r="AB17" s="52">
        <v>0</v>
      </c>
      <c r="AC17" s="73">
        <v>0</v>
      </c>
      <c r="AD17" s="118">
        <v>0</v>
      </c>
      <c r="AE17" s="127">
        <v>0</v>
      </c>
      <c r="AF17" s="127">
        <v>0</v>
      </c>
      <c r="AG17" s="55">
        <v>0</v>
      </c>
      <c r="AH17" s="139">
        <v>0</v>
      </c>
      <c r="AI17" s="146">
        <v>0</v>
      </c>
      <c r="AJ17" s="123">
        <v>0</v>
      </c>
      <c r="AK17" s="148">
        <v>0</v>
      </c>
      <c r="AL17" s="138">
        <v>0</v>
      </c>
      <c r="AM17" s="104">
        <v>0</v>
      </c>
      <c r="AN17" s="104">
        <v>0</v>
      </c>
      <c r="AO17" s="59"/>
      <c r="AP17" s="5"/>
    </row>
    <row r="18" spans="1:51" s="18" customFormat="1" ht="15.75">
      <c r="A18" s="2" t="s">
        <v>11</v>
      </c>
      <c r="B18" s="211">
        <v>563</v>
      </c>
      <c r="C18" s="197">
        <v>58476</v>
      </c>
      <c r="D18" s="197">
        <v>46214</v>
      </c>
      <c r="E18" s="198">
        <v>1</v>
      </c>
      <c r="F18" s="212">
        <f>SUM(F15:F17)</f>
        <v>2139</v>
      </c>
      <c r="G18" s="252">
        <v>234842</v>
      </c>
      <c r="H18" s="252">
        <v>187035</v>
      </c>
      <c r="I18" s="200">
        <v>1</v>
      </c>
      <c r="J18" s="213">
        <v>0</v>
      </c>
      <c r="K18" s="214">
        <v>0</v>
      </c>
      <c r="L18" s="214">
        <v>0</v>
      </c>
      <c r="M18" s="202">
        <v>0</v>
      </c>
      <c r="N18" s="203">
        <f>SUM(N15:N17)</f>
        <v>494</v>
      </c>
      <c r="O18" s="204">
        <v>47136</v>
      </c>
      <c r="P18" s="204">
        <v>31802</v>
      </c>
      <c r="Q18" s="198">
        <v>1</v>
      </c>
      <c r="R18" s="215">
        <v>2710</v>
      </c>
      <c r="S18" s="215">
        <v>599272</v>
      </c>
      <c r="T18" s="215">
        <v>494561</v>
      </c>
      <c r="U18" s="198">
        <v>1</v>
      </c>
      <c r="V18" s="204">
        <v>32100</v>
      </c>
      <c r="W18" s="204">
        <v>49789</v>
      </c>
      <c r="X18" s="205">
        <v>45954978.27672</v>
      </c>
      <c r="Y18" s="206">
        <v>1</v>
      </c>
      <c r="Z18" s="204">
        <v>4558</v>
      </c>
      <c r="AA18" s="204">
        <v>633512.7948000008</v>
      </c>
      <c r="AB18" s="204">
        <v>509884.04132620303</v>
      </c>
      <c r="AC18" s="200">
        <v>1</v>
      </c>
      <c r="AD18" s="208">
        <f>SUM(AD15:AD17)</f>
        <v>24415</v>
      </c>
      <c r="AE18" s="209">
        <f>SUM(AE15:AE17)</f>
        <v>149394</v>
      </c>
      <c r="AF18" s="209">
        <f>SUM(AF15:AF17)</f>
        <v>121668</v>
      </c>
      <c r="AG18" s="206">
        <v>1</v>
      </c>
      <c r="AH18" s="204">
        <f>SUM(AH15:AH17)</f>
        <v>663</v>
      </c>
      <c r="AI18" s="216">
        <v>112254</v>
      </c>
      <c r="AJ18" s="208">
        <v>89682</v>
      </c>
      <c r="AK18" s="210">
        <v>1</v>
      </c>
      <c r="AL18" s="204">
        <f>SUM(AL15:AL17)</f>
        <v>120207</v>
      </c>
      <c r="AM18" s="204">
        <v>172730.5978518064</v>
      </c>
      <c r="AN18" s="204">
        <v>168638.42131999947</v>
      </c>
      <c r="AO18" s="206">
        <v>1</v>
      </c>
      <c r="AP18" s="5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 s="18" customFormat="1" ht="15.75">
      <c r="A19" s="30" t="s">
        <v>13</v>
      </c>
      <c r="B19" s="37"/>
      <c r="C19" s="50"/>
      <c r="D19" s="50"/>
      <c r="E19" s="54"/>
      <c r="F19" s="162"/>
      <c r="G19" s="253"/>
      <c r="H19" s="67"/>
      <c r="I19" s="58"/>
      <c r="J19" s="80"/>
      <c r="K19" s="91"/>
      <c r="L19" s="91"/>
      <c r="M19" s="97"/>
      <c r="N19" s="50"/>
      <c r="O19" s="50"/>
      <c r="P19" s="50"/>
      <c r="Q19" s="54" t="s">
        <v>88</v>
      </c>
      <c r="R19" s="37"/>
      <c r="S19" s="50"/>
      <c r="T19" s="50"/>
      <c r="U19" s="54"/>
      <c r="V19" s="50"/>
      <c r="W19" s="50"/>
      <c r="X19" s="163"/>
      <c r="Y19" s="54" t="s">
        <v>88</v>
      </c>
      <c r="Z19" s="108"/>
      <c r="AA19" s="50"/>
      <c r="AB19" s="50"/>
      <c r="AC19" s="54"/>
      <c r="AD19" s="50"/>
      <c r="AE19" s="128"/>
      <c r="AF19" s="70"/>
      <c r="AG19" s="54"/>
      <c r="AH19" s="140"/>
      <c r="AI19" s="140"/>
      <c r="AJ19" s="140"/>
      <c r="AK19" s="97"/>
      <c r="AL19" s="50"/>
      <c r="AM19" s="50"/>
      <c r="AN19" s="50"/>
      <c r="AO19" s="54"/>
      <c r="AP19" s="5"/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1" s="18" customFormat="1" ht="15.75">
      <c r="A20" s="30" t="s">
        <v>16</v>
      </c>
      <c r="B20" s="43"/>
      <c r="C20" s="108"/>
      <c r="D20" s="108"/>
      <c r="E20" s="217">
        <v>0.9999999999999999</v>
      </c>
      <c r="F20" s="218">
        <f>F21+F30+F31+F39+F51+F47</f>
        <v>6118</v>
      </c>
      <c r="G20" s="254">
        <v>234842</v>
      </c>
      <c r="H20" s="254">
        <v>187035</v>
      </c>
      <c r="I20" s="217">
        <v>0.9875192682739886</v>
      </c>
      <c r="J20" s="219">
        <f>+J21+J31+J39+J51+J30</f>
        <v>6018</v>
      </c>
      <c r="K20" s="219">
        <v>609774</v>
      </c>
      <c r="L20" s="219">
        <v>486621</v>
      </c>
      <c r="M20" s="220">
        <v>1</v>
      </c>
      <c r="N20" s="221">
        <v>494</v>
      </c>
      <c r="O20" s="222">
        <v>47136</v>
      </c>
      <c r="P20" s="222">
        <v>31802</v>
      </c>
      <c r="Q20" s="223">
        <v>1</v>
      </c>
      <c r="R20" s="222">
        <v>2709</v>
      </c>
      <c r="S20" s="222">
        <v>599093</v>
      </c>
      <c r="T20" s="222">
        <v>494546</v>
      </c>
      <c r="U20" s="217">
        <v>1</v>
      </c>
      <c r="V20" s="222">
        <v>32100</v>
      </c>
      <c r="W20" s="222">
        <v>49789</v>
      </c>
      <c r="X20" s="224">
        <v>45954978.27672</v>
      </c>
      <c r="Y20" s="223">
        <v>1</v>
      </c>
      <c r="Z20" s="225"/>
      <c r="AA20" s="222"/>
      <c r="AB20" s="222"/>
      <c r="AC20" s="223" t="s">
        <v>88</v>
      </c>
      <c r="AD20" s="219">
        <v>24398</v>
      </c>
      <c r="AE20" s="219">
        <f>AE21+AE30+AE31+AE39+AE51+AE47</f>
        <v>96682</v>
      </c>
      <c r="AF20" s="219">
        <f>AF21+AF30+AF31+AF39+AF51+AF47</f>
        <v>84239</v>
      </c>
      <c r="AG20" s="217">
        <v>1</v>
      </c>
      <c r="AH20" s="222">
        <f>AH21+AH30+AH31+AH39+AH51+AH47</f>
        <v>663</v>
      </c>
      <c r="AI20" s="219">
        <v>112254</v>
      </c>
      <c r="AJ20" s="219">
        <v>89682</v>
      </c>
      <c r="AK20" s="226">
        <v>1</v>
      </c>
      <c r="AL20" s="222">
        <v>120205</v>
      </c>
      <c r="AM20" s="222">
        <v>165555.5978524789</v>
      </c>
      <c r="AN20" s="222">
        <v>161613.4612900002</v>
      </c>
      <c r="AO20" s="223">
        <v>1.0000000000000029</v>
      </c>
      <c r="AP20" s="5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42" ht="15.75">
      <c r="A21" s="3" t="s">
        <v>17</v>
      </c>
      <c r="B21" s="229">
        <v>66</v>
      </c>
      <c r="C21" s="51">
        <v>11797</v>
      </c>
      <c r="D21" s="51">
        <v>8054</v>
      </c>
      <c r="E21" s="55">
        <v>0</v>
      </c>
      <c r="F21" s="199">
        <f>SUM(F22:F29)</f>
        <v>251</v>
      </c>
      <c r="G21" s="250">
        <v>55121</v>
      </c>
      <c r="H21" s="250">
        <v>43517</v>
      </c>
      <c r="I21" s="73">
        <v>0.23471525536318036</v>
      </c>
      <c r="J21" s="236">
        <f>J22+J23+J24+J25+J26+J27+J28+J29</f>
        <v>1038</v>
      </c>
      <c r="K21" s="92">
        <v>134209</v>
      </c>
      <c r="L21" s="92">
        <v>105489</v>
      </c>
      <c r="M21" s="96">
        <v>0.22009629797269153</v>
      </c>
      <c r="N21" s="164">
        <v>23</v>
      </c>
      <c r="O21" s="52">
        <v>3785</v>
      </c>
      <c r="P21" s="52">
        <v>2227</v>
      </c>
      <c r="Q21" s="55">
        <v>0.08029955872369314</v>
      </c>
      <c r="R21" s="106">
        <v>250</v>
      </c>
      <c r="S21" s="51">
        <v>93479</v>
      </c>
      <c r="T21" s="51">
        <v>66888</v>
      </c>
      <c r="U21" s="55">
        <v>0.15603420503995205</v>
      </c>
      <c r="V21" s="52">
        <v>0</v>
      </c>
      <c r="W21" s="52">
        <v>0</v>
      </c>
      <c r="X21" s="165">
        <v>0</v>
      </c>
      <c r="Y21" s="59">
        <v>0</v>
      </c>
      <c r="Z21" s="111">
        <v>360</v>
      </c>
      <c r="AA21" s="52">
        <v>208850.8151</v>
      </c>
      <c r="AB21" s="52">
        <v>166269.83197</v>
      </c>
      <c r="AC21" s="73">
        <v>0.3330594764164342</v>
      </c>
      <c r="AD21" s="119">
        <f>AD22+AD23+AD24+AD25+AD26+AD27+AD28+AD29</f>
        <v>102</v>
      </c>
      <c r="AE21" s="119">
        <f>AE22+AE23+AE24+AE25+AE26+AE27+AE28+AE29</f>
        <v>13029</v>
      </c>
      <c r="AF21" s="119">
        <f>AF22+AF23+AF24+AF25+AF26+AF27+AF28+AF29</f>
        <v>8659</v>
      </c>
      <c r="AG21" s="56">
        <v>0.1347613826772305</v>
      </c>
      <c r="AH21" s="238">
        <f>SUM(AH22:AH29)</f>
        <v>19</v>
      </c>
      <c r="AI21" s="92">
        <v>4658</v>
      </c>
      <c r="AJ21" s="92">
        <v>3358</v>
      </c>
      <c r="AK21" s="98">
        <v>0.04149518057262993</v>
      </c>
      <c r="AL21" s="111">
        <v>5</v>
      </c>
      <c r="AM21" s="52">
        <v>86.446599936</v>
      </c>
      <c r="AN21" s="52">
        <v>63.21446</v>
      </c>
      <c r="AO21" s="59">
        <v>0.0005221605373502982</v>
      </c>
      <c r="AP21" s="5"/>
    </row>
    <row r="22" spans="1:42" ht="15.75">
      <c r="A22" s="3" t="s">
        <v>18</v>
      </c>
      <c r="B22" s="40">
        <v>24</v>
      </c>
      <c r="C22" s="51">
        <v>4735</v>
      </c>
      <c r="D22" s="51">
        <v>3061</v>
      </c>
      <c r="E22" s="56">
        <v>0.08241375709263063</v>
      </c>
      <c r="F22" s="65">
        <v>28</v>
      </c>
      <c r="G22" s="250">
        <v>9161</v>
      </c>
      <c r="H22" s="250">
        <v>6517</v>
      </c>
      <c r="I22" s="59">
        <v>0.039009206189693495</v>
      </c>
      <c r="J22" s="81">
        <v>25</v>
      </c>
      <c r="K22" s="92">
        <v>11865</v>
      </c>
      <c r="L22" s="92">
        <v>7862</v>
      </c>
      <c r="M22" s="98">
        <v>0.019458028712277007</v>
      </c>
      <c r="N22" s="166">
        <v>10</v>
      </c>
      <c r="O22" s="52">
        <v>2141</v>
      </c>
      <c r="P22" s="52">
        <v>1305</v>
      </c>
      <c r="Q22" s="55">
        <v>0.045421758316361166</v>
      </c>
      <c r="R22" s="51">
        <v>115</v>
      </c>
      <c r="S22" s="51">
        <v>38350</v>
      </c>
      <c r="T22" s="51">
        <v>25998</v>
      </c>
      <c r="U22" s="56">
        <v>0.06401343364051992</v>
      </c>
      <c r="V22" s="52">
        <v>0</v>
      </c>
      <c r="W22" s="52">
        <v>0</v>
      </c>
      <c r="X22" s="167">
        <v>0</v>
      </c>
      <c r="Y22" s="59">
        <v>0</v>
      </c>
      <c r="Z22" s="52">
        <v>39</v>
      </c>
      <c r="AA22" s="52">
        <v>19977.774289999998</v>
      </c>
      <c r="AB22" s="52">
        <v>15071.066889999998</v>
      </c>
      <c r="AC22" s="59">
        <v>0.03185904274209893</v>
      </c>
      <c r="AD22" s="120">
        <v>5</v>
      </c>
      <c r="AE22" s="129">
        <v>828</v>
      </c>
      <c r="AF22" s="129">
        <v>560</v>
      </c>
      <c r="AG22" s="56">
        <v>0.008564158788605945</v>
      </c>
      <c r="AH22" s="52">
        <v>3</v>
      </c>
      <c r="AI22" s="120">
        <v>320</v>
      </c>
      <c r="AJ22" s="120">
        <v>200</v>
      </c>
      <c r="AK22" s="98">
        <v>0.0028506779268444777</v>
      </c>
      <c r="AL22" s="102">
        <v>1</v>
      </c>
      <c r="AM22" s="52">
        <v>41.696599776</v>
      </c>
      <c r="AN22" s="52">
        <v>31.27246</v>
      </c>
      <c r="AO22" s="59">
        <v>0.00025185859201906646</v>
      </c>
      <c r="AP22" s="5"/>
    </row>
    <row r="23" spans="1:42" ht="15.75">
      <c r="A23" s="3" t="s">
        <v>19</v>
      </c>
      <c r="B23" s="40">
        <v>8</v>
      </c>
      <c r="C23" s="51">
        <v>541</v>
      </c>
      <c r="D23" s="51">
        <v>412</v>
      </c>
      <c r="E23" s="56">
        <v>0.009416228635081979</v>
      </c>
      <c r="F23" s="65">
        <v>4</v>
      </c>
      <c r="G23" s="250">
        <v>335</v>
      </c>
      <c r="H23" s="250">
        <v>335</v>
      </c>
      <c r="I23" s="59">
        <v>0.0014264910024612294</v>
      </c>
      <c r="J23" s="81">
        <v>39</v>
      </c>
      <c r="K23" s="92">
        <v>10814</v>
      </c>
      <c r="L23" s="92">
        <v>8539</v>
      </c>
      <c r="M23" s="98">
        <v>0.017734439316861656</v>
      </c>
      <c r="N23" s="52">
        <v>0</v>
      </c>
      <c r="O23" s="52">
        <v>0</v>
      </c>
      <c r="P23" s="52">
        <v>0</v>
      </c>
      <c r="Q23" s="55">
        <v>0</v>
      </c>
      <c r="R23" s="40">
        <v>0</v>
      </c>
      <c r="S23" s="40">
        <v>0</v>
      </c>
      <c r="T23" s="40">
        <v>0</v>
      </c>
      <c r="U23" s="56">
        <v>0</v>
      </c>
      <c r="V23" s="52">
        <v>0</v>
      </c>
      <c r="W23" s="52">
        <v>0</v>
      </c>
      <c r="X23" s="167">
        <v>0</v>
      </c>
      <c r="Y23" s="59">
        <v>0</v>
      </c>
      <c r="Z23" s="52">
        <v>35</v>
      </c>
      <c r="AA23" s="52">
        <v>2104.2032400000003</v>
      </c>
      <c r="AB23" s="52">
        <v>1802.6932799999997</v>
      </c>
      <c r="AC23" s="59">
        <v>0.003355624104471903</v>
      </c>
      <c r="AD23" s="120">
        <v>28</v>
      </c>
      <c r="AE23" s="129">
        <v>1771</v>
      </c>
      <c r="AF23" s="129">
        <v>1200</v>
      </c>
      <c r="AG23" s="56">
        <v>0</v>
      </c>
      <c r="AH23" s="52">
        <v>1</v>
      </c>
      <c r="AI23" s="120">
        <v>80</v>
      </c>
      <c r="AJ23" s="120">
        <v>64</v>
      </c>
      <c r="AK23" s="149">
        <v>0.0007126694817111194</v>
      </c>
      <c r="AL23" s="102">
        <v>0</v>
      </c>
      <c r="AM23" s="52">
        <v>0</v>
      </c>
      <c r="AN23" s="52">
        <v>0</v>
      </c>
      <c r="AO23" s="59">
        <v>0</v>
      </c>
      <c r="AP23" s="5"/>
    </row>
    <row r="24" spans="1:42" ht="15.75">
      <c r="A24" s="3" t="s">
        <v>20</v>
      </c>
      <c r="B24" s="40">
        <v>0</v>
      </c>
      <c r="C24" s="51">
        <v>0</v>
      </c>
      <c r="D24" s="51">
        <v>0</v>
      </c>
      <c r="E24" s="56">
        <v>0</v>
      </c>
      <c r="F24" s="65">
        <v>46</v>
      </c>
      <c r="G24" s="250">
        <v>11083</v>
      </c>
      <c r="H24" s="250">
        <v>8370</v>
      </c>
      <c r="I24" s="59">
        <v>0.04719343217993374</v>
      </c>
      <c r="J24" s="81">
        <v>138</v>
      </c>
      <c r="K24" s="92">
        <v>43020</v>
      </c>
      <c r="L24" s="92">
        <v>34645</v>
      </c>
      <c r="M24" s="98">
        <v>0.0705507286306074</v>
      </c>
      <c r="N24" s="166">
        <v>2</v>
      </c>
      <c r="O24" s="52">
        <v>217</v>
      </c>
      <c r="P24" s="52">
        <v>146</v>
      </c>
      <c r="Q24" s="55">
        <v>0.004603699932111337</v>
      </c>
      <c r="R24" s="40">
        <v>0</v>
      </c>
      <c r="S24" s="40">
        <v>0</v>
      </c>
      <c r="T24" s="40">
        <v>0</v>
      </c>
      <c r="U24" s="56">
        <v>0</v>
      </c>
      <c r="V24" s="52">
        <v>0</v>
      </c>
      <c r="W24" s="52">
        <v>0</v>
      </c>
      <c r="X24" s="167">
        <v>0</v>
      </c>
      <c r="Y24" s="59">
        <v>0</v>
      </c>
      <c r="Z24" s="52">
        <v>10</v>
      </c>
      <c r="AA24" s="52">
        <v>2273.4040499999996</v>
      </c>
      <c r="AB24" s="52">
        <v>1875.71781</v>
      </c>
      <c r="AC24" s="59">
        <v>0.003625452753025913</v>
      </c>
      <c r="AD24" s="120">
        <v>5</v>
      </c>
      <c r="AE24" s="129">
        <v>1665</v>
      </c>
      <c r="AF24" s="129">
        <v>1197</v>
      </c>
      <c r="AG24" s="56">
        <v>0.017221406259696738</v>
      </c>
      <c r="AH24" s="52">
        <v>1</v>
      </c>
      <c r="AI24" s="120">
        <v>569</v>
      </c>
      <c r="AJ24" s="120">
        <v>387</v>
      </c>
      <c r="AK24" s="98">
        <v>0.005068861688670337</v>
      </c>
      <c r="AL24" s="102">
        <v>0</v>
      </c>
      <c r="AM24" s="52">
        <v>0</v>
      </c>
      <c r="AN24" s="52">
        <v>0</v>
      </c>
      <c r="AO24" s="59">
        <v>0</v>
      </c>
      <c r="AP24" s="5"/>
    </row>
    <row r="25" spans="1:42" ht="15.75">
      <c r="A25" s="3" t="s">
        <v>21</v>
      </c>
      <c r="B25" s="40">
        <v>0</v>
      </c>
      <c r="C25" s="51">
        <v>0</v>
      </c>
      <c r="D25" s="51">
        <v>0</v>
      </c>
      <c r="E25" s="56">
        <v>0</v>
      </c>
      <c r="F25" s="65">
        <v>105</v>
      </c>
      <c r="G25" s="250">
        <v>7078</v>
      </c>
      <c r="H25" s="250">
        <v>6055</v>
      </c>
      <c r="I25" s="59">
        <v>0.03013941288185248</v>
      </c>
      <c r="J25" s="81">
        <v>43</v>
      </c>
      <c r="K25" s="92">
        <v>13082</v>
      </c>
      <c r="L25" s="92">
        <v>9762</v>
      </c>
      <c r="M25" s="98">
        <v>0.021453850114960624</v>
      </c>
      <c r="N25" s="166">
        <v>1</v>
      </c>
      <c r="O25" s="52">
        <v>67</v>
      </c>
      <c r="P25" s="52">
        <v>43</v>
      </c>
      <c r="Q25" s="55">
        <v>0.001421418873048201</v>
      </c>
      <c r="R25" s="40">
        <v>0</v>
      </c>
      <c r="S25" s="40">
        <v>0</v>
      </c>
      <c r="T25" s="40">
        <v>0</v>
      </c>
      <c r="U25" s="56">
        <v>0</v>
      </c>
      <c r="V25" s="52">
        <v>0</v>
      </c>
      <c r="W25" s="52">
        <v>0</v>
      </c>
      <c r="X25" s="167">
        <v>0</v>
      </c>
      <c r="Y25" s="59">
        <v>0</v>
      </c>
      <c r="Z25" s="52">
        <v>79</v>
      </c>
      <c r="AA25" s="52">
        <v>22439.361929999995</v>
      </c>
      <c r="AB25" s="52">
        <v>17161.491959999996</v>
      </c>
      <c r="AC25" s="59">
        <v>0.035784596444817345</v>
      </c>
      <c r="AD25" s="120">
        <v>3</v>
      </c>
      <c r="AE25" s="129">
        <v>1603</v>
      </c>
      <c r="AF25" s="129">
        <v>1264</v>
      </c>
      <c r="AG25" s="56">
        <v>0</v>
      </c>
      <c r="AH25" s="52">
        <v>2</v>
      </c>
      <c r="AI25" s="120">
        <v>226</v>
      </c>
      <c r="AJ25" s="120">
        <v>164</v>
      </c>
      <c r="AK25" s="149">
        <v>0.0020132912858339125</v>
      </c>
      <c r="AL25" s="102">
        <v>0</v>
      </c>
      <c r="AM25" s="52">
        <v>0</v>
      </c>
      <c r="AN25" s="52">
        <v>0</v>
      </c>
      <c r="AO25" s="59">
        <v>0</v>
      </c>
      <c r="AP25" s="5"/>
    </row>
    <row r="26" spans="1:42" ht="15.75">
      <c r="A26" s="3" t="s">
        <v>22</v>
      </c>
      <c r="B26" s="40">
        <v>0</v>
      </c>
      <c r="C26" s="51">
        <v>0</v>
      </c>
      <c r="D26" s="51">
        <v>0</v>
      </c>
      <c r="E26" s="56">
        <v>0</v>
      </c>
      <c r="F26" s="65">
        <v>7</v>
      </c>
      <c r="G26" s="250">
        <v>2704</v>
      </c>
      <c r="H26" s="250">
        <v>1454</v>
      </c>
      <c r="I26" s="59">
        <v>0.011514124390015415</v>
      </c>
      <c r="J26" s="81">
        <v>49</v>
      </c>
      <c r="K26" s="92">
        <v>24744</v>
      </c>
      <c r="L26" s="92">
        <v>19822</v>
      </c>
      <c r="M26" s="98">
        <v>0.04057896860148186</v>
      </c>
      <c r="N26" s="52">
        <v>0</v>
      </c>
      <c r="O26" s="52">
        <v>0</v>
      </c>
      <c r="P26" s="52">
        <v>0</v>
      </c>
      <c r="Q26" s="55">
        <v>0</v>
      </c>
      <c r="R26" s="40">
        <v>0</v>
      </c>
      <c r="S26" s="40">
        <v>0</v>
      </c>
      <c r="T26" s="40">
        <v>0</v>
      </c>
      <c r="U26" s="56">
        <v>0</v>
      </c>
      <c r="V26" s="52">
        <v>0</v>
      </c>
      <c r="W26" s="52">
        <v>0</v>
      </c>
      <c r="X26" s="167">
        <v>0</v>
      </c>
      <c r="Y26" s="59">
        <v>0</v>
      </c>
      <c r="Z26" s="52">
        <v>8</v>
      </c>
      <c r="AA26" s="52">
        <v>1613.16769</v>
      </c>
      <c r="AB26" s="52">
        <v>1197.8149</v>
      </c>
      <c r="AC26" s="59">
        <v>0.002572557765436792</v>
      </c>
      <c r="AD26" s="120">
        <v>0</v>
      </c>
      <c r="AE26" s="129">
        <v>0</v>
      </c>
      <c r="AF26" s="129">
        <v>0</v>
      </c>
      <c r="AG26" s="56">
        <v>0</v>
      </c>
      <c r="AH26" s="52">
        <v>0</v>
      </c>
      <c r="AI26" s="120">
        <v>0</v>
      </c>
      <c r="AJ26" s="120">
        <v>0</v>
      </c>
      <c r="AK26" s="98">
        <v>0</v>
      </c>
      <c r="AL26" s="102">
        <v>0</v>
      </c>
      <c r="AM26" s="52">
        <v>0</v>
      </c>
      <c r="AN26" s="52">
        <v>0</v>
      </c>
      <c r="AO26" s="59">
        <v>0</v>
      </c>
      <c r="AP26" s="5"/>
    </row>
    <row r="27" spans="1:42" ht="15.75">
      <c r="A27" s="3" t="s">
        <v>23</v>
      </c>
      <c r="B27" s="40">
        <v>23</v>
      </c>
      <c r="C27" s="51">
        <v>3767</v>
      </c>
      <c r="D27" s="51">
        <v>2586</v>
      </c>
      <c r="E27" s="56">
        <v>0.06556549587496084</v>
      </c>
      <c r="F27" s="65">
        <v>50</v>
      </c>
      <c r="G27" s="250">
        <v>12397</v>
      </c>
      <c r="H27" s="250">
        <v>9605</v>
      </c>
      <c r="I27" s="59">
        <v>0.05278868345525928</v>
      </c>
      <c r="J27" s="81">
        <v>119</v>
      </c>
      <c r="K27" s="92">
        <v>15901</v>
      </c>
      <c r="L27" s="92">
        <v>12513</v>
      </c>
      <c r="M27" s="98">
        <v>0.026076874382968115</v>
      </c>
      <c r="N27" s="166">
        <v>3</v>
      </c>
      <c r="O27" s="52">
        <v>299</v>
      </c>
      <c r="P27" s="52">
        <v>148</v>
      </c>
      <c r="Q27" s="55">
        <v>0.006343346911065852</v>
      </c>
      <c r="R27" s="51">
        <v>62</v>
      </c>
      <c r="S27" s="51">
        <v>19914</v>
      </c>
      <c r="T27" s="51">
        <v>15622</v>
      </c>
      <c r="U27" s="56">
        <v>0.03324024817515812</v>
      </c>
      <c r="V27" s="52">
        <v>0</v>
      </c>
      <c r="W27" s="52">
        <v>0</v>
      </c>
      <c r="X27" s="167">
        <v>0</v>
      </c>
      <c r="Y27" s="59">
        <v>0</v>
      </c>
      <c r="Z27" s="52">
        <v>113</v>
      </c>
      <c r="AA27" s="52">
        <v>25852.649520000003</v>
      </c>
      <c r="AB27" s="52">
        <v>19523.093029999993</v>
      </c>
      <c r="AC27" s="59">
        <v>0.04122784921373658</v>
      </c>
      <c r="AD27" s="120">
        <v>22</v>
      </c>
      <c r="AE27" s="129">
        <v>1532</v>
      </c>
      <c r="AF27" s="129">
        <v>962</v>
      </c>
      <c r="AG27" s="56">
        <v>0</v>
      </c>
      <c r="AH27" s="52">
        <v>0</v>
      </c>
      <c r="AI27" s="120">
        <v>0</v>
      </c>
      <c r="AJ27" s="120">
        <v>0</v>
      </c>
      <c r="AK27" s="149">
        <v>0</v>
      </c>
      <c r="AL27" s="102">
        <v>4</v>
      </c>
      <c r="AM27" s="52">
        <v>44.75000016</v>
      </c>
      <c r="AN27" s="52">
        <v>31.942</v>
      </c>
      <c r="AO27" s="59">
        <v>0.00027030194533123167</v>
      </c>
      <c r="AP27" s="5"/>
    </row>
    <row r="28" spans="1:42" ht="15.75">
      <c r="A28" s="3" t="s">
        <v>24</v>
      </c>
      <c r="B28" s="40">
        <v>1</v>
      </c>
      <c r="C28" s="51">
        <v>73</v>
      </c>
      <c r="D28" s="51">
        <v>55</v>
      </c>
      <c r="E28" s="56">
        <v>0.0012705816827374944</v>
      </c>
      <c r="F28" s="65">
        <v>8</v>
      </c>
      <c r="G28" s="250">
        <v>10735</v>
      </c>
      <c r="H28" s="250">
        <v>10111</v>
      </c>
      <c r="I28" s="59">
        <v>0.04571158481021283</v>
      </c>
      <c r="J28" s="81">
        <v>2</v>
      </c>
      <c r="K28" s="92">
        <v>400</v>
      </c>
      <c r="L28" s="92">
        <v>300</v>
      </c>
      <c r="M28" s="98">
        <v>0.0006559807404054617</v>
      </c>
      <c r="N28" s="166">
        <v>2</v>
      </c>
      <c r="O28" s="52">
        <v>636</v>
      </c>
      <c r="P28" s="52">
        <v>286</v>
      </c>
      <c r="Q28" s="55">
        <v>0.0134928716904277</v>
      </c>
      <c r="R28" s="51">
        <v>7</v>
      </c>
      <c r="S28" s="51">
        <v>934</v>
      </c>
      <c r="T28" s="51">
        <v>640</v>
      </c>
      <c r="U28" s="56">
        <v>0.0015590233903584251</v>
      </c>
      <c r="V28" s="52">
        <v>0</v>
      </c>
      <c r="W28" s="52">
        <v>0</v>
      </c>
      <c r="X28" s="167">
        <v>0</v>
      </c>
      <c r="Y28" s="59">
        <v>0</v>
      </c>
      <c r="Z28" s="52">
        <v>13</v>
      </c>
      <c r="AA28" s="52">
        <v>2663.18151</v>
      </c>
      <c r="AB28" s="52">
        <v>1946.57761</v>
      </c>
      <c r="AC28" s="59">
        <v>0.004247040352214209</v>
      </c>
      <c r="AD28" s="120">
        <v>1</v>
      </c>
      <c r="AE28" s="129">
        <v>150</v>
      </c>
      <c r="AF28" s="129">
        <v>120</v>
      </c>
      <c r="AG28" s="56">
        <v>0</v>
      </c>
      <c r="AH28" s="52">
        <v>5</v>
      </c>
      <c r="AI28" s="120">
        <v>1478</v>
      </c>
      <c r="AJ28" s="120">
        <v>1035</v>
      </c>
      <c r="AK28" s="149">
        <v>0.013166568674612932</v>
      </c>
      <c r="AL28" s="102">
        <v>0</v>
      </c>
      <c r="AM28" s="52">
        <v>0</v>
      </c>
      <c r="AN28" s="52">
        <v>0</v>
      </c>
      <c r="AO28" s="59">
        <v>0</v>
      </c>
      <c r="AP28" s="5"/>
    </row>
    <row r="29" spans="1:42" ht="15.75">
      <c r="A29" s="3" t="s">
        <v>25</v>
      </c>
      <c r="B29" s="40">
        <v>10</v>
      </c>
      <c r="C29" s="51">
        <v>2681</v>
      </c>
      <c r="D29" s="51">
        <v>1940</v>
      </c>
      <c r="E29" s="56">
        <v>0.04666341769067428</v>
      </c>
      <c r="F29" s="65">
        <v>3</v>
      </c>
      <c r="G29" s="250">
        <v>1628</v>
      </c>
      <c r="H29" s="250">
        <v>1070</v>
      </c>
      <c r="I29" s="59">
        <v>0.006932320453751885</v>
      </c>
      <c r="J29" s="81">
        <v>623</v>
      </c>
      <c r="K29" s="92">
        <v>14383</v>
      </c>
      <c r="L29" s="92">
        <v>12046</v>
      </c>
      <c r="M29" s="98">
        <v>0.023587427473129387</v>
      </c>
      <c r="N29" s="166">
        <v>5</v>
      </c>
      <c r="O29" s="52">
        <v>425</v>
      </c>
      <c r="P29" s="52">
        <v>299</v>
      </c>
      <c r="Q29" s="55">
        <v>0.009016463000678886</v>
      </c>
      <c r="R29" s="51">
        <v>66</v>
      </c>
      <c r="S29" s="51">
        <v>34281</v>
      </c>
      <c r="T29" s="51">
        <v>24628</v>
      </c>
      <c r="U29" s="56">
        <v>0.057221499833915605</v>
      </c>
      <c r="V29" s="52">
        <v>0</v>
      </c>
      <c r="W29" s="52">
        <v>0</v>
      </c>
      <c r="X29" s="167">
        <v>0</v>
      </c>
      <c r="Y29" s="59">
        <v>0</v>
      </c>
      <c r="Z29" s="52">
        <v>63</v>
      </c>
      <c r="AA29" s="52">
        <v>131927.07287000003</v>
      </c>
      <c r="AB29" s="52">
        <v>107691.37649000002</v>
      </c>
      <c r="AC29" s="59">
        <v>0.21038731304063257</v>
      </c>
      <c r="AD29" s="120">
        <v>38</v>
      </c>
      <c r="AE29" s="129">
        <v>5480</v>
      </c>
      <c r="AF29" s="129">
        <v>3356</v>
      </c>
      <c r="AG29" s="56">
        <v>0.0566806644463292</v>
      </c>
      <c r="AH29" s="52">
        <v>7</v>
      </c>
      <c r="AI29" s="120">
        <v>1985</v>
      </c>
      <c r="AJ29" s="120">
        <v>1508</v>
      </c>
      <c r="AK29" s="98">
        <v>0.01768311151495715</v>
      </c>
      <c r="AL29" s="102">
        <v>0</v>
      </c>
      <c r="AM29" s="52">
        <v>0</v>
      </c>
      <c r="AN29" s="52">
        <v>0</v>
      </c>
      <c r="AO29" s="59">
        <v>0</v>
      </c>
      <c r="AP29" s="5"/>
    </row>
    <row r="30" spans="1:51" s="18" customFormat="1" ht="15.75">
      <c r="A30" s="3" t="s">
        <v>26</v>
      </c>
      <c r="B30" s="39">
        <v>0</v>
      </c>
      <c r="C30" s="51">
        <v>0</v>
      </c>
      <c r="D30" s="51">
        <v>0</v>
      </c>
      <c r="E30" s="55">
        <v>0</v>
      </c>
      <c r="F30" s="65">
        <v>9</v>
      </c>
      <c r="G30" s="250">
        <v>2931</v>
      </c>
      <c r="H30" s="250">
        <v>2185</v>
      </c>
      <c r="I30" s="73">
        <v>0.01248073172601153</v>
      </c>
      <c r="J30" s="236">
        <v>1274</v>
      </c>
      <c r="K30" s="92">
        <v>9845</v>
      </c>
      <c r="L30" s="92">
        <v>8029</v>
      </c>
      <c r="M30" s="96">
        <v>0.016145325973229426</v>
      </c>
      <c r="N30" s="52">
        <v>0</v>
      </c>
      <c r="O30" s="52">
        <v>0</v>
      </c>
      <c r="P30" s="52">
        <v>0</v>
      </c>
      <c r="Q30" s="73">
        <v>0</v>
      </c>
      <c r="R30" s="106">
        <v>20</v>
      </c>
      <c r="S30" s="51">
        <v>4188</v>
      </c>
      <c r="T30" s="51">
        <v>3227</v>
      </c>
      <c r="U30" s="55">
        <v>0.0069905674077313535</v>
      </c>
      <c r="V30" s="52">
        <v>0</v>
      </c>
      <c r="W30" s="52">
        <v>0</v>
      </c>
      <c r="X30" s="168">
        <v>0</v>
      </c>
      <c r="Y30" s="59">
        <v>0</v>
      </c>
      <c r="Z30" s="111">
        <v>13</v>
      </c>
      <c r="AA30" s="52">
        <v>1157.23813</v>
      </c>
      <c r="AB30" s="52">
        <v>936.7906999999999</v>
      </c>
      <c r="AC30" s="73">
        <v>0.00184547580282311</v>
      </c>
      <c r="AD30" s="117">
        <v>228</v>
      </c>
      <c r="AE30" s="126">
        <v>1161</v>
      </c>
      <c r="AF30" s="126">
        <v>871</v>
      </c>
      <c r="AG30" s="55">
        <v>0.012008440040545293</v>
      </c>
      <c r="AH30" s="111">
        <v>2</v>
      </c>
      <c r="AI30" s="120">
        <v>357</v>
      </c>
      <c r="AJ30" s="120">
        <v>273</v>
      </c>
      <c r="AK30" s="148">
        <v>0.0031802875621358704</v>
      </c>
      <c r="AL30" s="138">
        <v>800</v>
      </c>
      <c r="AM30" s="52">
        <v>1278.562142192</v>
      </c>
      <c r="AN30" s="52">
        <v>1114.794219999999</v>
      </c>
      <c r="AO30" s="59">
        <v>0.007722856603926423</v>
      </c>
      <c r="AP30" s="5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42" ht="15.75">
      <c r="A31" s="3" t="s">
        <v>27</v>
      </c>
      <c r="B31" s="41">
        <v>79</v>
      </c>
      <c r="C31" s="51">
        <v>14985</v>
      </c>
      <c r="D31" s="51">
        <v>13038</v>
      </c>
      <c r="E31" s="55">
        <v>0</v>
      </c>
      <c r="F31" s="199">
        <f>SUM(F32:F38)</f>
        <v>688</v>
      </c>
      <c r="G31" s="250">
        <v>99739</v>
      </c>
      <c r="H31" s="250">
        <v>81804</v>
      </c>
      <c r="I31" s="73">
        <v>0.4247068241626285</v>
      </c>
      <c r="J31" s="236">
        <f>SUM(J32:J38)</f>
        <v>1647</v>
      </c>
      <c r="K31" s="92">
        <v>298662</v>
      </c>
      <c r="L31" s="92">
        <v>252473</v>
      </c>
      <c r="M31" s="96">
        <v>0.48979129972744</v>
      </c>
      <c r="N31" s="169">
        <f>SUM(N32:N38)</f>
        <v>187</v>
      </c>
      <c r="O31" s="52">
        <v>22232</v>
      </c>
      <c r="P31" s="52">
        <v>15146</v>
      </c>
      <c r="Q31" s="55">
        <v>0.47165648336727767</v>
      </c>
      <c r="R31" s="106">
        <v>284</v>
      </c>
      <c r="S31" s="51">
        <v>306424</v>
      </c>
      <c r="T31" s="51">
        <v>260568</v>
      </c>
      <c r="U31" s="55">
        <v>0.511479853712195</v>
      </c>
      <c r="V31" s="52">
        <v>0</v>
      </c>
      <c r="W31" s="52">
        <v>0</v>
      </c>
      <c r="X31" s="168">
        <v>0</v>
      </c>
      <c r="Y31" s="59">
        <v>0</v>
      </c>
      <c r="Z31" s="111">
        <v>1163</v>
      </c>
      <c r="AA31" s="52">
        <v>212132.32486000017</v>
      </c>
      <c r="AB31" s="52">
        <v>171154.89659000002</v>
      </c>
      <c r="AC31" s="73">
        <v>0.3382925798735491</v>
      </c>
      <c r="AD31" s="119">
        <f>AD32+AD33+AD34+AD35+AD36+AD37+AD38</f>
        <v>82</v>
      </c>
      <c r="AE31" s="119">
        <f>AE32+AE33+AE34+AE35+AE36+AE37+AE38</f>
        <v>12772</v>
      </c>
      <c r="AF31" s="119">
        <f>AF32+AF33+AF34+AF35+AF36+AF37+AF38</f>
        <v>8428</v>
      </c>
      <c r="AG31" s="55">
        <v>0.132103183632941</v>
      </c>
      <c r="AH31" s="111">
        <f>SUM(AH32:AH38)</f>
        <v>388</v>
      </c>
      <c r="AI31" s="92">
        <v>72745</v>
      </c>
      <c r="AJ31" s="92">
        <v>58766</v>
      </c>
      <c r="AK31" s="148">
        <v>0.6480392680884423</v>
      </c>
      <c r="AL31" s="145">
        <v>50</v>
      </c>
      <c r="AM31" s="52">
        <v>3603.1883774153603</v>
      </c>
      <c r="AN31" s="52">
        <v>2310.1558399999994</v>
      </c>
      <c r="AO31" s="59">
        <v>0.021764219538055442</v>
      </c>
      <c r="AP31" s="5"/>
    </row>
    <row r="32" spans="1:42" ht="15.75">
      <c r="A32" s="3" t="s">
        <v>28</v>
      </c>
      <c r="B32" s="40">
        <v>50</v>
      </c>
      <c r="C32" s="51">
        <v>11829</v>
      </c>
      <c r="D32" s="51">
        <v>10303</v>
      </c>
      <c r="E32" s="56">
        <v>0.20588644828906605</v>
      </c>
      <c r="F32" s="65">
        <v>325</v>
      </c>
      <c r="G32" s="250">
        <v>63367</v>
      </c>
      <c r="H32" s="250">
        <v>52622</v>
      </c>
      <c r="I32" s="59">
        <v>0.2698282249342111</v>
      </c>
      <c r="J32" s="81">
        <v>721</v>
      </c>
      <c r="K32" s="92">
        <v>184717</v>
      </c>
      <c r="L32" s="92">
        <v>155827</v>
      </c>
      <c r="M32" s="98">
        <v>0.3029269860636892</v>
      </c>
      <c r="N32" s="166">
        <v>108</v>
      </c>
      <c r="O32" s="52">
        <v>15610</v>
      </c>
      <c r="P32" s="52">
        <v>10683</v>
      </c>
      <c r="Q32" s="56">
        <v>0.22664205702647658</v>
      </c>
      <c r="R32" s="51">
        <v>131</v>
      </c>
      <c r="S32" s="51">
        <v>174558</v>
      </c>
      <c r="T32" s="51">
        <v>149512</v>
      </c>
      <c r="U32" s="56">
        <v>0.2913704550044818</v>
      </c>
      <c r="V32" s="52">
        <v>0</v>
      </c>
      <c r="W32" s="52">
        <v>0</v>
      </c>
      <c r="X32" s="167">
        <v>0</v>
      </c>
      <c r="Y32" s="59">
        <v>0</v>
      </c>
      <c r="Z32" s="52">
        <v>0</v>
      </c>
      <c r="AA32" s="52">
        <v>0</v>
      </c>
      <c r="AB32" s="52">
        <v>0</v>
      </c>
      <c r="AC32" s="59">
        <v>0</v>
      </c>
      <c r="AD32" s="120">
        <v>30</v>
      </c>
      <c r="AE32" s="129">
        <v>4622</v>
      </c>
      <c r="AF32" s="129">
        <v>3240</v>
      </c>
      <c r="AG32" s="56">
        <v>0.04780621004944043</v>
      </c>
      <c r="AH32" s="52">
        <v>0</v>
      </c>
      <c r="AI32" s="120">
        <v>0</v>
      </c>
      <c r="AJ32" s="120">
        <v>0</v>
      </c>
      <c r="AK32" s="98">
        <v>0</v>
      </c>
      <c r="AL32" s="102">
        <v>21</v>
      </c>
      <c r="AM32" s="52">
        <v>2402.112407552</v>
      </c>
      <c r="AN32" s="52">
        <v>1494.0144799999998</v>
      </c>
      <c r="AO32" s="59">
        <v>0.014509400097074639</v>
      </c>
      <c r="AP32" s="5"/>
    </row>
    <row r="33" spans="1:42" ht="15.75">
      <c r="A33" s="4" t="s">
        <v>29</v>
      </c>
      <c r="B33" s="40">
        <v>1</v>
      </c>
      <c r="C33" s="51">
        <v>305</v>
      </c>
      <c r="D33" s="51">
        <v>259</v>
      </c>
      <c r="E33" s="57">
        <v>0.005308594701848435</v>
      </c>
      <c r="F33" s="68">
        <v>64</v>
      </c>
      <c r="G33" s="255">
        <v>12165</v>
      </c>
      <c r="H33" s="255">
        <v>9608</v>
      </c>
      <c r="I33" s="74">
        <v>0.05180078520877867</v>
      </c>
      <c r="J33" s="82">
        <v>1</v>
      </c>
      <c r="K33" s="93">
        <v>97</v>
      </c>
      <c r="L33" s="95">
        <v>68</v>
      </c>
      <c r="M33" s="98">
        <v>0.00015907532954832445</v>
      </c>
      <c r="N33" s="167">
        <v>5</v>
      </c>
      <c r="O33" s="52">
        <v>336</v>
      </c>
      <c r="P33" s="52">
        <v>222</v>
      </c>
      <c r="Q33" s="56">
        <v>0.004709775967413442</v>
      </c>
      <c r="R33" s="107">
        <v>23</v>
      </c>
      <c r="S33" s="51">
        <v>11630</v>
      </c>
      <c r="T33" s="51">
        <v>9103</v>
      </c>
      <c r="U33" s="56">
        <v>0.019412678832835636</v>
      </c>
      <c r="V33" s="52">
        <v>0</v>
      </c>
      <c r="W33" s="52">
        <v>0</v>
      </c>
      <c r="X33" s="167">
        <v>0</v>
      </c>
      <c r="Y33" s="59">
        <v>0</v>
      </c>
      <c r="Z33" s="113">
        <v>0</v>
      </c>
      <c r="AA33" s="52">
        <v>0</v>
      </c>
      <c r="AB33" s="52">
        <v>0</v>
      </c>
      <c r="AC33" s="59">
        <v>0</v>
      </c>
      <c r="AD33" s="93">
        <v>3</v>
      </c>
      <c r="AE33" s="130">
        <v>1125</v>
      </c>
      <c r="AF33" s="130">
        <v>670</v>
      </c>
      <c r="AG33" s="56">
        <v>0.011636085310605905</v>
      </c>
      <c r="AH33" s="113">
        <v>172</v>
      </c>
      <c r="AI33" s="93">
        <v>38857</v>
      </c>
      <c r="AJ33" s="93">
        <v>32157</v>
      </c>
      <c r="AK33" s="98">
        <v>0.3461524756356121</v>
      </c>
      <c r="AL33" s="102">
        <v>4</v>
      </c>
      <c r="AM33" s="52">
        <v>518.839031776</v>
      </c>
      <c r="AN33" s="52">
        <v>311.64131999999995</v>
      </c>
      <c r="AO33" s="59">
        <v>0.0031339262369027335</v>
      </c>
      <c r="AP33" s="9"/>
    </row>
    <row r="34" spans="1:42" ht="15.75">
      <c r="A34" s="3" t="s">
        <v>30</v>
      </c>
      <c r="B34" s="40">
        <v>25</v>
      </c>
      <c r="C34" s="51">
        <v>2617</v>
      </c>
      <c r="D34" s="51">
        <v>2333</v>
      </c>
      <c r="E34" s="56">
        <v>0.04554948306471264</v>
      </c>
      <c r="F34" s="65">
        <v>226</v>
      </c>
      <c r="G34" s="250">
        <v>18169</v>
      </c>
      <c r="H34" s="250">
        <v>14732</v>
      </c>
      <c r="I34" s="59">
        <v>0.07736691051856141</v>
      </c>
      <c r="J34" s="81">
        <v>837</v>
      </c>
      <c r="K34" s="92">
        <v>100882</v>
      </c>
      <c r="L34" s="92">
        <v>86340</v>
      </c>
      <c r="M34" s="98">
        <v>0.16544162263395948</v>
      </c>
      <c r="N34" s="166">
        <v>66</v>
      </c>
      <c r="O34" s="52">
        <v>5498</v>
      </c>
      <c r="P34" s="52">
        <v>3693</v>
      </c>
      <c r="Q34" s="56">
        <v>0.07834775967413442</v>
      </c>
      <c r="R34" s="51">
        <v>95</v>
      </c>
      <c r="S34" s="51">
        <v>109068</v>
      </c>
      <c r="T34" s="51">
        <v>94065</v>
      </c>
      <c r="U34" s="56">
        <v>0.1820552067875939</v>
      </c>
      <c r="V34" s="52">
        <v>0</v>
      </c>
      <c r="W34" s="52">
        <v>0</v>
      </c>
      <c r="X34" s="167">
        <v>0</v>
      </c>
      <c r="Y34" s="59">
        <v>0</v>
      </c>
      <c r="Z34" s="52">
        <v>497</v>
      </c>
      <c r="AA34" s="52">
        <v>62535.9962499999</v>
      </c>
      <c r="AB34" s="52">
        <v>50715.22953</v>
      </c>
      <c r="AC34" s="59">
        <v>0.09972767479136863</v>
      </c>
      <c r="AD34" s="120">
        <v>18</v>
      </c>
      <c r="AE34" s="129">
        <v>3282</v>
      </c>
      <c r="AF34" s="129">
        <v>2284</v>
      </c>
      <c r="AG34" s="56">
        <v>0.03394633954614096</v>
      </c>
      <c r="AH34" s="52">
        <v>192</v>
      </c>
      <c r="AI34" s="120">
        <v>29950</v>
      </c>
      <c r="AJ34" s="120">
        <v>23333</v>
      </c>
      <c r="AK34" s="98">
        <v>0.26680563721560036</v>
      </c>
      <c r="AL34" s="102">
        <v>24</v>
      </c>
      <c r="AM34" s="52">
        <v>640.691937984</v>
      </c>
      <c r="AN34" s="52">
        <v>475.41854</v>
      </c>
      <c r="AO34" s="59">
        <v>0.0038699503145456986</v>
      </c>
      <c r="AP34" s="5"/>
    </row>
    <row r="35" spans="1:42" ht="15.75">
      <c r="A35" s="3" t="s">
        <v>31</v>
      </c>
      <c r="B35" s="40">
        <v>3</v>
      </c>
      <c r="C35" s="51">
        <v>234</v>
      </c>
      <c r="D35" s="51">
        <v>143</v>
      </c>
      <c r="E35" s="56">
        <v>0.004072823476172242</v>
      </c>
      <c r="F35" s="65">
        <v>53</v>
      </c>
      <c r="G35" s="250">
        <v>3811</v>
      </c>
      <c r="H35" s="250">
        <v>3067</v>
      </c>
      <c r="I35" s="59">
        <v>0.01622793197128282</v>
      </c>
      <c r="J35" s="83">
        <v>33</v>
      </c>
      <c r="K35" s="94">
        <v>3239</v>
      </c>
      <c r="L35" s="94">
        <v>2623</v>
      </c>
      <c r="M35" s="98">
        <v>0.0053118040454332265</v>
      </c>
      <c r="N35" s="166">
        <v>7</v>
      </c>
      <c r="O35" s="52">
        <v>675</v>
      </c>
      <c r="P35" s="52">
        <v>463</v>
      </c>
      <c r="Q35" s="56">
        <v>0.00982264086897488</v>
      </c>
      <c r="R35" s="40">
        <v>0</v>
      </c>
      <c r="S35" s="40">
        <v>0</v>
      </c>
      <c r="T35" s="40">
        <v>0</v>
      </c>
      <c r="U35" s="56">
        <v>0</v>
      </c>
      <c r="V35" s="52">
        <v>0</v>
      </c>
      <c r="W35" s="52">
        <v>0</v>
      </c>
      <c r="X35" s="167">
        <v>0</v>
      </c>
      <c r="Y35" s="59">
        <v>0</v>
      </c>
      <c r="Z35" s="52">
        <v>0</v>
      </c>
      <c r="AA35" s="52">
        <v>0</v>
      </c>
      <c r="AB35" s="52">
        <v>0</v>
      </c>
      <c r="AC35" s="59">
        <v>0</v>
      </c>
      <c r="AD35" s="120">
        <v>7</v>
      </c>
      <c r="AE35" s="129">
        <v>477</v>
      </c>
      <c r="AF35" s="129">
        <v>272</v>
      </c>
      <c r="AG35" s="56">
        <v>0.004933700171696903</v>
      </c>
      <c r="AH35" s="52">
        <v>0</v>
      </c>
      <c r="AI35" s="120">
        <v>0</v>
      </c>
      <c r="AJ35" s="120">
        <v>0</v>
      </c>
      <c r="AK35" s="98">
        <v>0</v>
      </c>
      <c r="AL35" s="102">
        <v>1</v>
      </c>
      <c r="AM35" s="52">
        <v>41.54500010336</v>
      </c>
      <c r="AN35" s="52">
        <v>29.0815</v>
      </c>
      <c r="AO35" s="59">
        <v>0.0002509428895323702</v>
      </c>
      <c r="AP35" s="5"/>
    </row>
    <row r="36" spans="1:42" ht="15.75">
      <c r="A36" s="3" t="s">
        <v>32</v>
      </c>
      <c r="B36" s="40">
        <v>0</v>
      </c>
      <c r="C36" s="51">
        <v>0</v>
      </c>
      <c r="D36" s="51">
        <v>0</v>
      </c>
      <c r="E36" s="56">
        <v>0</v>
      </c>
      <c r="F36" s="65">
        <v>2</v>
      </c>
      <c r="G36" s="250">
        <v>534</v>
      </c>
      <c r="H36" s="250">
        <v>441</v>
      </c>
      <c r="I36" s="59">
        <v>0.0022738692397441685</v>
      </c>
      <c r="J36" s="83">
        <v>24</v>
      </c>
      <c r="K36" s="94">
        <v>6995</v>
      </c>
      <c r="L36" s="94">
        <v>5554</v>
      </c>
      <c r="M36" s="98">
        <v>0.01147146319784051</v>
      </c>
      <c r="N36" s="166">
        <v>1</v>
      </c>
      <c r="O36" s="52">
        <v>113</v>
      </c>
      <c r="P36" s="52">
        <v>85</v>
      </c>
      <c r="Q36" s="56">
        <v>0</v>
      </c>
      <c r="R36" s="51">
        <v>7</v>
      </c>
      <c r="S36" s="51">
        <v>4432</v>
      </c>
      <c r="T36" s="51">
        <v>2797</v>
      </c>
      <c r="U36" s="56">
        <v>0.007397849749538052</v>
      </c>
      <c r="V36" s="52">
        <v>0</v>
      </c>
      <c r="W36" s="52">
        <v>0</v>
      </c>
      <c r="X36" s="167">
        <v>0</v>
      </c>
      <c r="Y36" s="59">
        <v>0</v>
      </c>
      <c r="Z36" s="52">
        <v>32</v>
      </c>
      <c r="AA36" s="52">
        <v>10224.834229999999</v>
      </c>
      <c r="AB36" s="52">
        <v>7667.773820000003</v>
      </c>
      <c r="AC36" s="59">
        <v>0.01630579192835831</v>
      </c>
      <c r="AD36" s="120">
        <v>1</v>
      </c>
      <c r="AE36" s="129">
        <v>229</v>
      </c>
      <c r="AF36" s="129">
        <v>86</v>
      </c>
      <c r="AG36" s="59">
        <v>0</v>
      </c>
      <c r="AH36" s="52">
        <v>0</v>
      </c>
      <c r="AI36" s="120">
        <v>0</v>
      </c>
      <c r="AJ36" s="120">
        <v>0</v>
      </c>
      <c r="AK36" s="149">
        <v>0</v>
      </c>
      <c r="AL36" s="52">
        <v>0</v>
      </c>
      <c r="AM36" s="52">
        <v>0</v>
      </c>
      <c r="AN36" s="52">
        <v>0</v>
      </c>
      <c r="AO36" s="59">
        <v>0</v>
      </c>
      <c r="AP36" s="5"/>
    </row>
    <row r="37" spans="1:42" ht="15.75">
      <c r="A37" s="3" t="s">
        <v>33</v>
      </c>
      <c r="B37" s="40">
        <v>0</v>
      </c>
      <c r="C37" s="51">
        <v>0</v>
      </c>
      <c r="D37" s="51">
        <v>0</v>
      </c>
      <c r="E37" s="56">
        <v>0</v>
      </c>
      <c r="F37" s="65">
        <v>0</v>
      </c>
      <c r="G37" s="257">
        <v>0</v>
      </c>
      <c r="H37" s="65">
        <v>0</v>
      </c>
      <c r="I37" s="59">
        <v>0</v>
      </c>
      <c r="J37" s="83">
        <v>0</v>
      </c>
      <c r="K37" s="94">
        <v>0</v>
      </c>
      <c r="L37" s="94">
        <v>0</v>
      </c>
      <c r="M37" s="98">
        <v>0</v>
      </c>
      <c r="N37" s="52">
        <v>0</v>
      </c>
      <c r="O37" s="52">
        <v>0</v>
      </c>
      <c r="P37" s="52">
        <v>0</v>
      </c>
      <c r="Q37" s="56">
        <v>0</v>
      </c>
      <c r="R37" s="40">
        <v>0</v>
      </c>
      <c r="S37" s="40">
        <v>0</v>
      </c>
      <c r="T37" s="40">
        <v>0</v>
      </c>
      <c r="U37" s="56">
        <v>0</v>
      </c>
      <c r="V37" s="52">
        <v>0</v>
      </c>
      <c r="W37" s="52">
        <v>0</v>
      </c>
      <c r="X37" s="167">
        <v>0</v>
      </c>
      <c r="Y37" s="59">
        <v>0</v>
      </c>
      <c r="Z37" s="52">
        <v>0</v>
      </c>
      <c r="AA37" s="52">
        <v>0</v>
      </c>
      <c r="AB37" s="52">
        <v>0</v>
      </c>
      <c r="AC37" s="59">
        <v>0</v>
      </c>
      <c r="AD37" s="120">
        <v>0</v>
      </c>
      <c r="AE37" s="129">
        <v>0</v>
      </c>
      <c r="AF37" s="129">
        <v>0</v>
      </c>
      <c r="AG37" s="59">
        <v>0</v>
      </c>
      <c r="AH37" s="52">
        <v>0</v>
      </c>
      <c r="AI37" s="120">
        <v>0</v>
      </c>
      <c r="AJ37" s="120">
        <v>0</v>
      </c>
      <c r="AK37" s="149">
        <v>0</v>
      </c>
      <c r="AL37" s="52">
        <v>0</v>
      </c>
      <c r="AM37" s="52">
        <v>0</v>
      </c>
      <c r="AN37" s="52">
        <v>0</v>
      </c>
      <c r="AO37" s="59">
        <v>0</v>
      </c>
      <c r="AP37" s="5"/>
    </row>
    <row r="38" spans="1:42" ht="15.75">
      <c r="A38" s="3" t="s">
        <v>34</v>
      </c>
      <c r="B38" s="40">
        <v>0</v>
      </c>
      <c r="C38" s="51">
        <v>0</v>
      </c>
      <c r="D38" s="51">
        <v>0</v>
      </c>
      <c r="E38" s="56">
        <v>0</v>
      </c>
      <c r="F38" s="65">
        <v>18</v>
      </c>
      <c r="G38" s="250">
        <v>1693</v>
      </c>
      <c r="H38" s="250">
        <v>1334</v>
      </c>
      <c r="I38" s="59">
        <v>0.007209102290050332</v>
      </c>
      <c r="J38" s="81">
        <v>31</v>
      </c>
      <c r="K38" s="92">
        <v>2732</v>
      </c>
      <c r="L38" s="92">
        <v>2061</v>
      </c>
      <c r="M38" s="98">
        <v>0.004480348456969303</v>
      </c>
      <c r="N38" s="52">
        <v>0</v>
      </c>
      <c r="O38" s="52">
        <v>0</v>
      </c>
      <c r="P38" s="52">
        <v>0</v>
      </c>
      <c r="Q38" s="56">
        <v>0</v>
      </c>
      <c r="R38" s="51">
        <v>28</v>
      </c>
      <c r="S38" s="51">
        <v>6736</v>
      </c>
      <c r="T38" s="51">
        <v>5091</v>
      </c>
      <c r="U38" s="56">
        <v>0.011243663337745558</v>
      </c>
      <c r="V38" s="52">
        <v>0</v>
      </c>
      <c r="W38" s="52">
        <v>0</v>
      </c>
      <c r="X38" s="167">
        <v>0</v>
      </c>
      <c r="Y38" s="59">
        <v>0</v>
      </c>
      <c r="Z38" s="52">
        <v>634</v>
      </c>
      <c r="AA38" s="52">
        <v>139371.49438000028</v>
      </c>
      <c r="AB38" s="52">
        <v>112771.89324000002</v>
      </c>
      <c r="AC38" s="59">
        <v>0.22225911315382219</v>
      </c>
      <c r="AD38" s="120">
        <v>23</v>
      </c>
      <c r="AE38" s="129">
        <v>3037</v>
      </c>
      <c r="AF38" s="129">
        <v>1876</v>
      </c>
      <c r="AG38" s="56">
        <v>0.03141225874516456</v>
      </c>
      <c r="AH38" s="52">
        <v>24</v>
      </c>
      <c r="AI38" s="120">
        <v>3938</v>
      </c>
      <c r="AJ38" s="120">
        <v>3276</v>
      </c>
      <c r="AK38" s="98">
        <v>0.03508115523722986</v>
      </c>
      <c r="AL38" s="52">
        <v>0</v>
      </c>
      <c r="AM38" s="52">
        <v>0</v>
      </c>
      <c r="AN38" s="52">
        <v>0</v>
      </c>
      <c r="AO38" s="59">
        <v>0</v>
      </c>
      <c r="AP38" s="5"/>
    </row>
    <row r="39" spans="1:42" ht="15.75">
      <c r="A39" s="20" t="s">
        <v>35</v>
      </c>
      <c r="B39" s="228">
        <v>417</v>
      </c>
      <c r="C39" s="40">
        <v>30672</v>
      </c>
      <c r="D39" s="40">
        <v>24253</v>
      </c>
      <c r="E39" s="56"/>
      <c r="F39" s="199">
        <f>F40+F43+F46</f>
        <v>1191</v>
      </c>
      <c r="G39" s="250">
        <v>77051</v>
      </c>
      <c r="H39" s="250">
        <v>59529</v>
      </c>
      <c r="I39" s="73">
        <v>0.32809718874817967</v>
      </c>
      <c r="J39" s="237">
        <f>J40+J43+J46</f>
        <v>2041</v>
      </c>
      <c r="K39" s="51">
        <v>160790</v>
      </c>
      <c r="L39" s="51">
        <v>116467</v>
      </c>
      <c r="M39" s="56">
        <v>0.2636878581244855</v>
      </c>
      <c r="N39" s="164">
        <f>N40+N43+N46</f>
        <v>283</v>
      </c>
      <c r="O39" s="52">
        <v>20813</v>
      </c>
      <c r="P39" s="52">
        <v>14291</v>
      </c>
      <c r="Q39" s="55">
        <v>0.4415521045485404</v>
      </c>
      <c r="R39" s="106">
        <v>2154</v>
      </c>
      <c r="S39" s="51">
        <v>194843</v>
      </c>
      <c r="T39" s="51">
        <v>163767</v>
      </c>
      <c r="U39" s="55">
        <v>0.3252299726419771</v>
      </c>
      <c r="V39" s="52">
        <v>21</v>
      </c>
      <c r="W39" s="52">
        <v>1162</v>
      </c>
      <c r="X39" s="227">
        <v>737181.0867199998</v>
      </c>
      <c r="Y39" s="59">
        <v>0.023329757733733705</v>
      </c>
      <c r="Z39" s="111">
        <v>2997</v>
      </c>
      <c r="AA39" s="52">
        <v>199173.75384999992</v>
      </c>
      <c r="AB39" s="70">
        <v>162337.23347000004</v>
      </c>
      <c r="AC39" s="59">
        <v>0.3176272313872177</v>
      </c>
      <c r="AD39" s="119">
        <f>AD40+AD43+AD46</f>
        <v>335</v>
      </c>
      <c r="AE39" s="119">
        <f>AE40+AE43+AE46</f>
        <v>26651</v>
      </c>
      <c r="AF39" s="119">
        <f>AF40+AF43+AF46</f>
        <v>18503</v>
      </c>
      <c r="AG39" s="55">
        <v>0.2756562752115182</v>
      </c>
      <c r="AH39" s="111">
        <f>AH40+AH43+AH46</f>
        <v>237</v>
      </c>
      <c r="AI39" s="92">
        <v>23905</v>
      </c>
      <c r="AJ39" s="92">
        <v>19661</v>
      </c>
      <c r="AK39" s="148">
        <v>0.21295454950380388</v>
      </c>
      <c r="AL39" s="52">
        <v>99</v>
      </c>
      <c r="AM39" s="52">
        <v>4279.455772775359</v>
      </c>
      <c r="AN39" s="52">
        <v>2944.26771</v>
      </c>
      <c r="AO39" s="59">
        <v>0.025849055110710617</v>
      </c>
      <c r="AP39" s="21"/>
    </row>
    <row r="40" spans="1:42" ht="15.75">
      <c r="A40" s="3" t="s">
        <v>58</v>
      </c>
      <c r="B40" s="39">
        <v>251</v>
      </c>
      <c r="C40" s="40">
        <v>20691</v>
      </c>
      <c r="D40" s="40">
        <v>16238</v>
      </c>
      <c r="E40" s="55">
        <v>0.3601315835276917</v>
      </c>
      <c r="F40" s="65">
        <f>F41+F42</f>
        <v>465</v>
      </c>
      <c r="G40" s="250">
        <v>39724</v>
      </c>
      <c r="H40" s="250">
        <v>31136</v>
      </c>
      <c r="I40" s="73">
        <v>0.1691520256172235</v>
      </c>
      <c r="J40" s="81">
        <v>1455</v>
      </c>
      <c r="K40" s="51">
        <v>126268</v>
      </c>
      <c r="L40" s="40">
        <v>93855</v>
      </c>
      <c r="M40" s="99">
        <v>0.2070734403237921</v>
      </c>
      <c r="N40" s="166">
        <f>SUM(N41+N42)</f>
        <v>96</v>
      </c>
      <c r="O40" s="52">
        <v>9825</v>
      </c>
      <c r="P40" s="52">
        <v>6847</v>
      </c>
      <c r="Q40" s="55">
        <v>0.20843940936863545</v>
      </c>
      <c r="R40" s="51">
        <v>1254</v>
      </c>
      <c r="S40" s="51">
        <v>133298</v>
      </c>
      <c r="T40" s="51">
        <v>115631</v>
      </c>
      <c r="U40" s="55">
        <v>0.22249967868093937</v>
      </c>
      <c r="V40" s="52">
        <v>3</v>
      </c>
      <c r="W40" s="52">
        <v>153</v>
      </c>
      <c r="X40" s="227">
        <v>76400.002016</v>
      </c>
      <c r="Y40" s="59"/>
      <c r="Z40" s="52">
        <v>1525</v>
      </c>
      <c r="AA40" s="52">
        <v>122843.97896999994</v>
      </c>
      <c r="AB40" s="52">
        <v>101482.96959000002</v>
      </c>
      <c r="AC40" s="59">
        <v>0.19590228219635822</v>
      </c>
      <c r="AD40" s="92">
        <f>AD41+AD42</f>
        <v>129</v>
      </c>
      <c r="AE40" s="92">
        <f>AE41+AE42</f>
        <v>14514</v>
      </c>
      <c r="AF40" s="92">
        <f>AF41+AF42</f>
        <v>9657</v>
      </c>
      <c r="AG40" s="55">
        <v>0.1501210152872303</v>
      </c>
      <c r="AH40" s="52">
        <v>126</v>
      </c>
      <c r="AI40" s="92">
        <v>15187</v>
      </c>
      <c r="AJ40" s="92">
        <v>12757</v>
      </c>
      <c r="AK40" s="148">
        <v>0.13529139273433463</v>
      </c>
      <c r="AL40" s="52">
        <v>12</v>
      </c>
      <c r="AM40" s="52">
        <v>2107.490749728</v>
      </c>
      <c r="AN40" s="52">
        <v>1508.54384</v>
      </c>
      <c r="AO40" s="59">
        <v>0.012729806645414198</v>
      </c>
      <c r="AP40" s="5"/>
    </row>
    <row r="41" spans="1:42" ht="15.75">
      <c r="A41" s="3" t="s">
        <v>59</v>
      </c>
      <c r="B41" s="38">
        <v>35</v>
      </c>
      <c r="C41" s="51">
        <v>3470</v>
      </c>
      <c r="D41" s="51">
        <v>2513</v>
      </c>
      <c r="E41" s="55"/>
      <c r="F41" s="69">
        <v>156</v>
      </c>
      <c r="G41" s="251">
        <v>11405</v>
      </c>
      <c r="H41" s="251">
        <v>8075</v>
      </c>
      <c r="I41" s="73">
        <v>0.04856456681513528</v>
      </c>
      <c r="J41" s="81">
        <v>1455</v>
      </c>
      <c r="K41" s="51">
        <v>126268</v>
      </c>
      <c r="L41" s="40">
        <v>93855</v>
      </c>
      <c r="M41" s="99">
        <v>0.2070734403237921</v>
      </c>
      <c r="N41" s="170">
        <v>23</v>
      </c>
      <c r="O41" s="52">
        <v>2256</v>
      </c>
      <c r="P41" s="52">
        <v>1385</v>
      </c>
      <c r="Q41" s="59">
        <v>0.04786150712830957</v>
      </c>
      <c r="R41" s="51">
        <v>273</v>
      </c>
      <c r="S41" s="51">
        <v>22058</v>
      </c>
      <c r="T41" s="51">
        <v>14310</v>
      </c>
      <c r="U41" s="55">
        <v>0.03681899137529566</v>
      </c>
      <c r="V41" s="109">
        <v>0</v>
      </c>
      <c r="W41" s="167">
        <v>0</v>
      </c>
      <c r="X41" s="167">
        <v>0</v>
      </c>
      <c r="Y41" s="59" t="s">
        <v>88</v>
      </c>
      <c r="Z41" s="52">
        <v>280</v>
      </c>
      <c r="AA41" s="52">
        <v>23513.864549999988</v>
      </c>
      <c r="AB41" s="52">
        <v>16643.106840000004</v>
      </c>
      <c r="AC41" s="59">
        <v>0.03749813191679494</v>
      </c>
      <c r="AD41" s="121">
        <v>14</v>
      </c>
      <c r="AE41" s="129">
        <v>1424</v>
      </c>
      <c r="AF41" s="129">
        <v>883</v>
      </c>
      <c r="AG41" s="59">
        <v>0</v>
      </c>
      <c r="AH41" s="109">
        <v>0</v>
      </c>
      <c r="AI41" s="120">
        <v>0</v>
      </c>
      <c r="AJ41" s="120">
        <v>0</v>
      </c>
      <c r="AK41" s="149" t="s">
        <v>88</v>
      </c>
      <c r="AL41" s="109">
        <v>3</v>
      </c>
      <c r="AM41" s="52">
        <v>427.689980224</v>
      </c>
      <c r="AN41" s="52">
        <v>302.05387</v>
      </c>
      <c r="AO41" s="59">
        <v>0.0025833616366454826</v>
      </c>
      <c r="AP41" s="5"/>
    </row>
    <row r="42" spans="1:42" ht="15.75">
      <c r="A42" s="3" t="s">
        <v>60</v>
      </c>
      <c r="B42" s="38">
        <v>216</v>
      </c>
      <c r="C42" s="51">
        <v>17221</v>
      </c>
      <c r="D42" s="51">
        <v>13725</v>
      </c>
      <c r="E42" s="55"/>
      <c r="F42" s="69">
        <v>309</v>
      </c>
      <c r="G42" s="251">
        <v>28319</v>
      </c>
      <c r="H42" s="251">
        <v>23061</v>
      </c>
      <c r="I42" s="73">
        <v>0.12058745880208821</v>
      </c>
      <c r="J42" s="84"/>
      <c r="K42" s="51"/>
      <c r="L42" s="51"/>
      <c r="M42" s="99" t="s">
        <v>88</v>
      </c>
      <c r="N42" s="166">
        <v>73</v>
      </c>
      <c r="O42" s="52">
        <v>7569</v>
      </c>
      <c r="P42" s="52">
        <v>5462</v>
      </c>
      <c r="Q42" s="59">
        <v>0.16057790224032586</v>
      </c>
      <c r="R42" s="51">
        <v>981</v>
      </c>
      <c r="S42" s="51">
        <v>111240</v>
      </c>
      <c r="T42" s="51">
        <v>101321</v>
      </c>
      <c r="U42" s="55">
        <v>0.1856806873056437</v>
      </c>
      <c r="V42" s="52">
        <v>3</v>
      </c>
      <c r="W42" s="171">
        <v>152800.004032</v>
      </c>
      <c r="X42" s="171">
        <v>76400.002016</v>
      </c>
      <c r="Y42" s="59">
        <v>0.003068930400491522</v>
      </c>
      <c r="Z42" s="52">
        <v>1245</v>
      </c>
      <c r="AA42" s="52">
        <v>99330.11441999995</v>
      </c>
      <c r="AB42" s="52">
        <v>84839.86275000001</v>
      </c>
      <c r="AC42" s="59">
        <v>0.15840415027956328</v>
      </c>
      <c r="AD42" s="120">
        <v>115</v>
      </c>
      <c r="AE42" s="129">
        <v>13090</v>
      </c>
      <c r="AF42" s="129">
        <v>8774</v>
      </c>
      <c r="AG42" s="59">
        <v>0.13539231708073893</v>
      </c>
      <c r="AH42" s="52">
        <v>126</v>
      </c>
      <c r="AI42" s="120">
        <v>15187</v>
      </c>
      <c r="AJ42" s="120">
        <v>12757</v>
      </c>
      <c r="AK42" s="149">
        <v>0.13529139273433463</v>
      </c>
      <c r="AL42" s="52">
        <v>9</v>
      </c>
      <c r="AM42" s="52">
        <v>1679.800769504</v>
      </c>
      <c r="AN42" s="52">
        <v>1206.48997</v>
      </c>
      <c r="AO42" s="59">
        <v>0.010146445008768714</v>
      </c>
      <c r="AP42" s="5"/>
    </row>
    <row r="43" spans="1:42" ht="15.75">
      <c r="A43" s="3" t="s">
        <v>61</v>
      </c>
      <c r="B43" s="39">
        <v>113</v>
      </c>
      <c r="C43" s="40">
        <v>6838</v>
      </c>
      <c r="D43" s="51">
        <v>5417</v>
      </c>
      <c r="E43" s="55">
        <v>0.11901695269258886</v>
      </c>
      <c r="F43" s="65">
        <f>F44+F45</f>
        <v>631</v>
      </c>
      <c r="G43" s="250">
        <v>31379</v>
      </c>
      <c r="H43" s="250">
        <v>23616</v>
      </c>
      <c r="I43" s="73">
        <v>0.13361749601859974</v>
      </c>
      <c r="J43" s="213">
        <v>586</v>
      </c>
      <c r="K43" s="40">
        <v>34522</v>
      </c>
      <c r="L43" s="40">
        <v>22612</v>
      </c>
      <c r="M43" s="99">
        <v>0.05661441780069337</v>
      </c>
      <c r="N43" s="166">
        <f>N44+N45</f>
        <v>187</v>
      </c>
      <c r="O43" s="52">
        <v>10988</v>
      </c>
      <c r="P43" s="52">
        <v>7444</v>
      </c>
      <c r="Q43" s="54">
        <v>0.23311269517990496</v>
      </c>
      <c r="R43" s="51">
        <v>639</v>
      </c>
      <c r="S43" s="51">
        <v>38425</v>
      </c>
      <c r="T43" s="51">
        <v>28898</v>
      </c>
      <c r="U43" s="55">
        <v>0.06413862288492772</v>
      </c>
      <c r="V43" s="52">
        <v>18</v>
      </c>
      <c r="W43" s="172">
        <v>1008773.120992</v>
      </c>
      <c r="X43" s="171">
        <v>660781.0847039998</v>
      </c>
      <c r="Y43" s="59"/>
      <c r="Z43" s="52">
        <v>1168</v>
      </c>
      <c r="AA43" s="52">
        <v>54851.30781</v>
      </c>
      <c r="AB43" s="52">
        <v>42165.61564999999</v>
      </c>
      <c r="AC43" s="59">
        <v>0.0874727151589425</v>
      </c>
      <c r="AD43" s="92">
        <f>AD44+AD45</f>
        <v>192</v>
      </c>
      <c r="AE43" s="92">
        <f>AE44+AE45</f>
        <v>10758</v>
      </c>
      <c r="AF43" s="92">
        <f>AF44+AF45</f>
        <v>7785</v>
      </c>
      <c r="AG43" s="55">
        <v>0.11127200513022073</v>
      </c>
      <c r="AH43" s="52">
        <f>+AH44+AH45</f>
        <v>94</v>
      </c>
      <c r="AI43" s="92">
        <v>7669</v>
      </c>
      <c r="AJ43" s="92">
        <v>5963</v>
      </c>
      <c r="AK43" s="148">
        <v>0.06831827819053218</v>
      </c>
      <c r="AL43" s="52">
        <v>45</v>
      </c>
      <c r="AM43" s="52">
        <v>2051.40182304736</v>
      </c>
      <c r="AN43" s="52">
        <v>1329.9593599999998</v>
      </c>
      <c r="AO43" s="59">
        <v>0.012391014557389366</v>
      </c>
      <c r="AP43" s="5"/>
    </row>
    <row r="44" spans="1:42" ht="15.75">
      <c r="A44" s="3" t="s">
        <v>62</v>
      </c>
      <c r="B44" s="38">
        <v>47</v>
      </c>
      <c r="C44" s="51">
        <v>3059</v>
      </c>
      <c r="D44" s="51">
        <v>2365</v>
      </c>
      <c r="E44" s="55"/>
      <c r="F44" s="69">
        <v>295</v>
      </c>
      <c r="G44" s="251">
        <v>11862</v>
      </c>
      <c r="H44" s="251">
        <v>8689</v>
      </c>
      <c r="I44" s="73">
        <v>0.05051055603341821</v>
      </c>
      <c r="J44" s="81">
        <v>586</v>
      </c>
      <c r="K44" s="40">
        <v>34522</v>
      </c>
      <c r="L44" s="40">
        <v>22612</v>
      </c>
      <c r="M44" s="99">
        <v>0.05661441780069337</v>
      </c>
      <c r="N44" s="166">
        <v>71</v>
      </c>
      <c r="O44" s="52">
        <v>3233</v>
      </c>
      <c r="P44" s="52">
        <v>2061</v>
      </c>
      <c r="Q44" s="59">
        <v>0.0685887644263408</v>
      </c>
      <c r="R44" s="51">
        <v>207</v>
      </c>
      <c r="S44" s="51">
        <v>9694</v>
      </c>
      <c r="T44" s="51">
        <v>6831</v>
      </c>
      <c r="U44" s="55">
        <v>0.016181127137189052</v>
      </c>
      <c r="V44" s="52">
        <v>9</v>
      </c>
      <c r="W44" s="171">
        <v>330450.01683199994</v>
      </c>
      <c r="X44" s="171">
        <v>166750.00659199996</v>
      </c>
      <c r="Y44" s="59">
        <v>0.006636963846455638</v>
      </c>
      <c r="Z44" s="52">
        <v>550</v>
      </c>
      <c r="AA44" s="52">
        <v>21382.529179999998</v>
      </c>
      <c r="AB44" s="52">
        <v>15794.226590000011</v>
      </c>
      <c r="AC44" s="59">
        <v>0.03409923954445666</v>
      </c>
      <c r="AD44" s="120">
        <v>86</v>
      </c>
      <c r="AE44" s="129">
        <v>3804</v>
      </c>
      <c r="AF44" s="129">
        <v>2851</v>
      </c>
      <c r="AG44" s="59">
        <v>0.03934548313026209</v>
      </c>
      <c r="AH44" s="52">
        <v>0</v>
      </c>
      <c r="AI44" s="120">
        <v>0</v>
      </c>
      <c r="AJ44" s="120">
        <v>0</v>
      </c>
      <c r="AK44" s="149"/>
      <c r="AL44" s="52">
        <v>10</v>
      </c>
      <c r="AM44" s="52">
        <v>292.32230019199994</v>
      </c>
      <c r="AN44" s="52">
        <v>171.12232</v>
      </c>
      <c r="AO44" s="59">
        <v>0.0017657047178343043</v>
      </c>
      <c r="AP44" s="5"/>
    </row>
    <row r="45" spans="1:42" ht="15.75">
      <c r="A45" s="3" t="s">
        <v>63</v>
      </c>
      <c r="B45" s="38">
        <v>66</v>
      </c>
      <c r="C45" s="51">
        <v>3779</v>
      </c>
      <c r="D45" s="51">
        <v>3052</v>
      </c>
      <c r="E45" s="55"/>
      <c r="F45" s="69">
        <v>336</v>
      </c>
      <c r="G45" s="251">
        <v>19517</v>
      </c>
      <c r="H45" s="251">
        <v>14927</v>
      </c>
      <c r="I45" s="73">
        <v>0.08310693998518152</v>
      </c>
      <c r="J45" s="85"/>
      <c r="K45" s="51"/>
      <c r="L45" s="51"/>
      <c r="M45" s="99" t="s">
        <v>88</v>
      </c>
      <c r="N45" s="166">
        <v>116</v>
      </c>
      <c r="O45" s="52">
        <v>7755</v>
      </c>
      <c r="P45" s="52">
        <v>5383</v>
      </c>
      <c r="Q45" s="59">
        <v>0.16452393075356417</v>
      </c>
      <c r="R45" s="51">
        <v>432</v>
      </c>
      <c r="S45" s="51">
        <v>28731</v>
      </c>
      <c r="T45" s="51">
        <v>22067</v>
      </c>
      <c r="U45" s="55">
        <v>0.047957495747738665</v>
      </c>
      <c r="V45" s="52">
        <v>9</v>
      </c>
      <c r="W45" s="171">
        <v>678323.10416</v>
      </c>
      <c r="X45" s="171">
        <v>494031.0781119999</v>
      </c>
      <c r="Y45" s="59">
        <v>0.013623863486786543</v>
      </c>
      <c r="Z45" s="52">
        <v>618</v>
      </c>
      <c r="AA45" s="52">
        <v>33468.77863</v>
      </c>
      <c r="AB45" s="52">
        <v>26371.38905999998</v>
      </c>
      <c r="AC45" s="73">
        <v>0.05337347561448585</v>
      </c>
      <c r="AD45" s="120">
        <v>106</v>
      </c>
      <c r="AE45" s="129">
        <v>6954</v>
      </c>
      <c r="AF45" s="129">
        <v>4934</v>
      </c>
      <c r="AG45" s="59">
        <v>0.07192652199995862</v>
      </c>
      <c r="AH45" s="52">
        <v>94</v>
      </c>
      <c r="AI45" s="120">
        <v>7669</v>
      </c>
      <c r="AJ45" s="120">
        <v>5963</v>
      </c>
      <c r="AK45" s="149">
        <v>0.06831827819053218</v>
      </c>
      <c r="AL45" s="52">
        <v>35</v>
      </c>
      <c r="AM45" s="52">
        <v>1759.07952285536</v>
      </c>
      <c r="AN45" s="52">
        <v>1158.83704</v>
      </c>
      <c r="AO45" s="59">
        <v>0.010625309839555064</v>
      </c>
      <c r="AP45" s="5"/>
    </row>
    <row r="46" spans="1:42" ht="15.75">
      <c r="A46" s="3" t="s">
        <v>64</v>
      </c>
      <c r="B46" s="38">
        <v>53</v>
      </c>
      <c r="C46" s="51">
        <v>3143</v>
      </c>
      <c r="D46" s="51">
        <v>2598</v>
      </c>
      <c r="E46" s="55">
        <v>0.054704633271834856</v>
      </c>
      <c r="F46" s="69">
        <v>95</v>
      </c>
      <c r="G46" s="251">
        <v>5948</v>
      </c>
      <c r="H46" s="251">
        <v>4777</v>
      </c>
      <c r="I46" s="73">
        <v>0.025327667112356393</v>
      </c>
      <c r="J46" s="81">
        <v>0</v>
      </c>
      <c r="K46" s="51">
        <v>0</v>
      </c>
      <c r="L46" s="51">
        <v>0</v>
      </c>
      <c r="M46" s="99">
        <v>0</v>
      </c>
      <c r="N46" s="173">
        <v>0</v>
      </c>
      <c r="O46" s="72">
        <v>0</v>
      </c>
      <c r="P46" s="72">
        <v>0</v>
      </c>
      <c r="Q46" s="59">
        <v>0</v>
      </c>
      <c r="R46" s="51">
        <v>261</v>
      </c>
      <c r="S46" s="51">
        <v>23120</v>
      </c>
      <c r="T46" s="51">
        <v>19238</v>
      </c>
      <c r="U46" s="55">
        <v>0.03859167107611005</v>
      </c>
      <c r="V46" s="72">
        <v>0</v>
      </c>
      <c r="W46" s="174">
        <v>0</v>
      </c>
      <c r="X46" s="174">
        <v>0</v>
      </c>
      <c r="Y46" s="59">
        <v>0</v>
      </c>
      <c r="Z46" s="52">
        <v>304</v>
      </c>
      <c r="AA46" s="52">
        <v>21478.46706999999</v>
      </c>
      <c r="AB46" s="52">
        <v>18688.648230000006</v>
      </c>
      <c r="AC46" s="73">
        <v>0.03425223403191698</v>
      </c>
      <c r="AD46" s="122">
        <v>14</v>
      </c>
      <c r="AE46" s="131">
        <v>1379</v>
      </c>
      <c r="AF46" s="131">
        <v>1061</v>
      </c>
      <c r="AG46" s="59">
        <v>0.014263254794067148</v>
      </c>
      <c r="AH46" s="72">
        <v>17</v>
      </c>
      <c r="AI46" s="122">
        <v>1049</v>
      </c>
      <c r="AJ46" s="122">
        <v>941</v>
      </c>
      <c r="AK46" s="149">
        <v>0.009344878578937054</v>
      </c>
      <c r="AL46" s="72">
        <v>42</v>
      </c>
      <c r="AM46" s="72">
        <v>120.5632</v>
      </c>
      <c r="AN46" s="72">
        <v>105.76451</v>
      </c>
      <c r="AO46" s="59">
        <v>0.0007282339079070598</v>
      </c>
      <c r="AP46" s="5"/>
    </row>
    <row r="47" spans="1:42" ht="15.75">
      <c r="A47" s="3" t="s">
        <v>36</v>
      </c>
      <c r="B47" s="39">
        <v>0</v>
      </c>
      <c r="C47" s="51">
        <v>0</v>
      </c>
      <c r="D47" s="40">
        <v>0</v>
      </c>
      <c r="E47" s="55">
        <v>0</v>
      </c>
      <c r="F47" s="155">
        <f>SUM(F48:F50)</f>
        <v>0</v>
      </c>
      <c r="G47" s="257">
        <v>0</v>
      </c>
      <c r="H47" s="65">
        <v>0</v>
      </c>
      <c r="I47" s="73">
        <v>0</v>
      </c>
      <c r="J47" s="79">
        <v>0</v>
      </c>
      <c r="K47" s="51">
        <v>0</v>
      </c>
      <c r="L47" s="51">
        <v>0</v>
      </c>
      <c r="M47" s="99">
        <v>0</v>
      </c>
      <c r="N47" s="164">
        <f>N48+N49+N50</f>
        <v>1</v>
      </c>
      <c r="O47" s="52">
        <v>306</v>
      </c>
      <c r="P47" s="52">
        <v>138</v>
      </c>
      <c r="Q47" s="73">
        <v>0.006491853360488798</v>
      </c>
      <c r="R47" s="106">
        <v>1</v>
      </c>
      <c r="S47" s="51">
        <v>159</v>
      </c>
      <c r="T47" s="51">
        <v>96</v>
      </c>
      <c r="U47" s="55">
        <v>0.00026540119814452847</v>
      </c>
      <c r="V47" s="52"/>
      <c r="W47" s="175">
        <v>0</v>
      </c>
      <c r="X47" s="175">
        <v>0</v>
      </c>
      <c r="Y47" s="59">
        <v>0</v>
      </c>
      <c r="Z47" s="111">
        <v>18</v>
      </c>
      <c r="AA47" s="52">
        <v>5600.126</v>
      </c>
      <c r="AB47" s="52">
        <v>2625.7675999999997</v>
      </c>
      <c r="AC47" s="73">
        <v>0.008930657189597246</v>
      </c>
      <c r="AD47" s="117">
        <f>AD48+AD49+AD50</f>
        <v>0</v>
      </c>
      <c r="AE47" s="117">
        <f>AE48+AE49+AE50</f>
        <v>0</v>
      </c>
      <c r="AF47" s="117">
        <f>AF48+AF49+AF50</f>
        <v>0</v>
      </c>
      <c r="AG47" s="59">
        <v>0</v>
      </c>
      <c r="AH47" s="111">
        <f>+AH48+AH49+AH50</f>
        <v>15</v>
      </c>
      <c r="AI47" s="120">
        <v>6111</v>
      </c>
      <c r="AJ47" s="120">
        <v>4131</v>
      </c>
      <c r="AK47" s="149">
        <v>0.05443904003420814</v>
      </c>
      <c r="AL47" s="52">
        <v>0</v>
      </c>
      <c r="AM47" s="52">
        <v>0</v>
      </c>
      <c r="AN47" s="52">
        <v>0</v>
      </c>
      <c r="AO47" s="59">
        <v>0</v>
      </c>
      <c r="AP47" s="5"/>
    </row>
    <row r="48" spans="1:42" ht="15.75">
      <c r="A48" s="3" t="s">
        <v>37</v>
      </c>
      <c r="B48" s="40">
        <v>0</v>
      </c>
      <c r="C48" s="51">
        <v>0</v>
      </c>
      <c r="D48" s="51">
        <v>0</v>
      </c>
      <c r="E48" s="56">
        <v>0</v>
      </c>
      <c r="F48" s="69">
        <v>0</v>
      </c>
      <c r="G48" s="258">
        <v>0</v>
      </c>
      <c r="H48" s="69">
        <v>0</v>
      </c>
      <c r="I48" s="59">
        <v>0</v>
      </c>
      <c r="J48" s="40">
        <v>0</v>
      </c>
      <c r="K48" s="51">
        <v>0</v>
      </c>
      <c r="L48" s="51">
        <v>0</v>
      </c>
      <c r="M48" s="56">
        <v>0</v>
      </c>
      <c r="N48" s="166">
        <v>1</v>
      </c>
      <c r="O48" s="52">
        <v>306</v>
      </c>
      <c r="P48" s="52">
        <v>138</v>
      </c>
      <c r="Q48" s="73">
        <v>0.006491853360488798</v>
      </c>
      <c r="R48" s="51">
        <v>1</v>
      </c>
      <c r="S48" s="51">
        <v>159</v>
      </c>
      <c r="T48" s="51">
        <v>96</v>
      </c>
      <c r="U48" s="73">
        <v>0.00026540119814452847</v>
      </c>
      <c r="V48" s="52">
        <v>0</v>
      </c>
      <c r="W48" s="166">
        <v>0</v>
      </c>
      <c r="X48" s="166">
        <v>0</v>
      </c>
      <c r="Y48" s="59">
        <v>0</v>
      </c>
      <c r="Z48" s="52">
        <v>0</v>
      </c>
      <c r="AA48" s="52">
        <v>0</v>
      </c>
      <c r="AB48" s="52">
        <v>0</v>
      </c>
      <c r="AC48" s="59">
        <v>0</v>
      </c>
      <c r="AD48" s="120">
        <v>0</v>
      </c>
      <c r="AE48" s="129">
        <v>0</v>
      </c>
      <c r="AF48" s="129">
        <v>0</v>
      </c>
      <c r="AG48" s="59">
        <v>0</v>
      </c>
      <c r="AH48" s="120">
        <v>0</v>
      </c>
      <c r="AI48" s="120">
        <v>0</v>
      </c>
      <c r="AJ48" s="120">
        <v>0</v>
      </c>
      <c r="AK48" s="149">
        <v>0</v>
      </c>
      <c r="AL48" s="52">
        <v>0</v>
      </c>
      <c r="AM48" s="52">
        <v>0</v>
      </c>
      <c r="AN48" s="52">
        <v>0</v>
      </c>
      <c r="AO48" s="59">
        <v>0</v>
      </c>
      <c r="AP48" s="5"/>
    </row>
    <row r="49" spans="1:42" ht="15.75">
      <c r="A49" s="3" t="s">
        <v>38</v>
      </c>
      <c r="B49" s="40">
        <v>0</v>
      </c>
      <c r="C49" s="51">
        <v>0</v>
      </c>
      <c r="D49" s="51">
        <v>0</v>
      </c>
      <c r="E49" s="56">
        <v>0</v>
      </c>
      <c r="F49" s="69">
        <v>0</v>
      </c>
      <c r="G49" s="258">
        <v>0</v>
      </c>
      <c r="H49" s="69">
        <v>0</v>
      </c>
      <c r="I49" s="59">
        <v>0</v>
      </c>
      <c r="J49" s="40">
        <v>0</v>
      </c>
      <c r="K49" s="51">
        <v>0</v>
      </c>
      <c r="L49" s="51">
        <v>0</v>
      </c>
      <c r="M49" s="56">
        <v>0</v>
      </c>
      <c r="N49" s="52">
        <v>0</v>
      </c>
      <c r="O49" s="52">
        <v>0</v>
      </c>
      <c r="P49" s="52">
        <v>0</v>
      </c>
      <c r="Q49" s="73">
        <v>0</v>
      </c>
      <c r="R49" s="51">
        <v>0</v>
      </c>
      <c r="S49" s="51">
        <v>0</v>
      </c>
      <c r="T49" s="51">
        <v>0</v>
      </c>
      <c r="U49" s="59">
        <v>0</v>
      </c>
      <c r="V49" s="52">
        <v>0</v>
      </c>
      <c r="W49" s="166">
        <v>0</v>
      </c>
      <c r="X49" s="166">
        <v>0</v>
      </c>
      <c r="Y49" s="59">
        <v>0</v>
      </c>
      <c r="Z49" s="52">
        <v>0</v>
      </c>
      <c r="AA49" s="52">
        <v>0</v>
      </c>
      <c r="AB49" s="52">
        <v>0</v>
      </c>
      <c r="AC49" s="59">
        <v>0</v>
      </c>
      <c r="AD49" s="52">
        <v>0</v>
      </c>
      <c r="AE49" s="52">
        <v>0</v>
      </c>
      <c r="AF49" s="52">
        <v>0</v>
      </c>
      <c r="AG49" s="59">
        <v>0</v>
      </c>
      <c r="AH49" s="52">
        <v>5</v>
      </c>
      <c r="AI49" s="120">
        <v>3188</v>
      </c>
      <c r="AJ49" s="120">
        <v>2231</v>
      </c>
      <c r="AK49" s="149">
        <v>0</v>
      </c>
      <c r="AL49" s="52">
        <v>0</v>
      </c>
      <c r="AM49" s="52">
        <v>0</v>
      </c>
      <c r="AN49" s="52">
        <v>0</v>
      </c>
      <c r="AO49" s="59">
        <v>0</v>
      </c>
      <c r="AP49" s="5"/>
    </row>
    <row r="50" spans="1:42" ht="15.75">
      <c r="A50" s="3" t="s">
        <v>39</v>
      </c>
      <c r="B50" s="40">
        <v>0</v>
      </c>
      <c r="C50" s="51">
        <v>0</v>
      </c>
      <c r="D50" s="51">
        <v>0</v>
      </c>
      <c r="E50" s="56">
        <v>0</v>
      </c>
      <c r="F50" s="69">
        <v>0</v>
      </c>
      <c r="G50" s="258">
        <v>0</v>
      </c>
      <c r="H50" s="69">
        <v>0</v>
      </c>
      <c r="I50" s="59">
        <v>0</v>
      </c>
      <c r="J50" s="40">
        <v>0</v>
      </c>
      <c r="K50" s="51">
        <v>0</v>
      </c>
      <c r="L50" s="51">
        <v>0</v>
      </c>
      <c r="M50" s="56">
        <v>0</v>
      </c>
      <c r="N50" s="52">
        <v>0</v>
      </c>
      <c r="O50" s="52">
        <v>0</v>
      </c>
      <c r="P50" s="52">
        <v>0</v>
      </c>
      <c r="Q50" s="73">
        <v>0</v>
      </c>
      <c r="R50" s="51">
        <v>0</v>
      </c>
      <c r="S50" s="51">
        <v>0</v>
      </c>
      <c r="T50" s="51">
        <v>0</v>
      </c>
      <c r="U50" s="59">
        <v>0</v>
      </c>
      <c r="V50" s="52">
        <v>0</v>
      </c>
      <c r="W50" s="166">
        <v>0</v>
      </c>
      <c r="X50" s="166">
        <v>0</v>
      </c>
      <c r="Y50" s="59">
        <v>0</v>
      </c>
      <c r="Z50" s="52">
        <v>18</v>
      </c>
      <c r="AA50" s="52">
        <v>5600.126</v>
      </c>
      <c r="AB50" s="52">
        <v>2625.7675999999997</v>
      </c>
      <c r="AC50" s="59">
        <v>0.008930657189597246</v>
      </c>
      <c r="AD50" s="52">
        <v>0</v>
      </c>
      <c r="AE50" s="52">
        <v>0</v>
      </c>
      <c r="AF50" s="52">
        <v>0</v>
      </c>
      <c r="AG50" s="59">
        <v>0</v>
      </c>
      <c r="AH50" s="52">
        <v>10</v>
      </c>
      <c r="AI50" s="120">
        <v>2923</v>
      </c>
      <c r="AJ50" s="120">
        <v>1900</v>
      </c>
      <c r="AK50" s="149">
        <v>0</v>
      </c>
      <c r="AL50" s="52">
        <v>0</v>
      </c>
      <c r="AM50" s="52">
        <v>0</v>
      </c>
      <c r="AN50" s="52">
        <v>0</v>
      </c>
      <c r="AO50" s="59">
        <v>0</v>
      </c>
      <c r="AP50" s="5"/>
    </row>
    <row r="51" spans="1:64" ht="15.75">
      <c r="A51" s="3" t="s">
        <v>40</v>
      </c>
      <c r="B51" s="42">
        <v>0</v>
      </c>
      <c r="C51" s="51">
        <v>0</v>
      </c>
      <c r="D51" s="51">
        <v>0</v>
      </c>
      <c r="E51" s="55">
        <v>0</v>
      </c>
      <c r="F51" s="199">
        <f>SUM(F52:F54)</f>
        <v>3979</v>
      </c>
      <c r="G51" s="257">
        <v>0</v>
      </c>
      <c r="H51" s="65">
        <v>0</v>
      </c>
      <c r="I51" s="73">
        <v>0</v>
      </c>
      <c r="J51" s="236">
        <v>18</v>
      </c>
      <c r="K51" s="51">
        <v>6268</v>
      </c>
      <c r="L51" s="51">
        <v>4163</v>
      </c>
      <c r="M51" s="99">
        <v>0.010279218202153585</v>
      </c>
      <c r="N51" s="52">
        <v>0</v>
      </c>
      <c r="O51" s="52">
        <v>0</v>
      </c>
      <c r="P51" s="52">
        <v>0</v>
      </c>
      <c r="Q51" s="73">
        <v>0</v>
      </c>
      <c r="R51" s="106">
        <v>0</v>
      </c>
      <c r="S51" s="51">
        <v>0</v>
      </c>
      <c r="T51" s="51">
        <v>0</v>
      </c>
      <c r="U51" s="73">
        <v>0</v>
      </c>
      <c r="V51" s="52">
        <v>32079</v>
      </c>
      <c r="W51" s="191">
        <v>48627761.95</v>
      </c>
      <c r="X51" s="191">
        <v>45217797.190000005</v>
      </c>
      <c r="Y51" s="59">
        <v>0.9766702422662663</v>
      </c>
      <c r="Z51" s="111">
        <v>3</v>
      </c>
      <c r="AA51" s="52">
        <v>153.36778</v>
      </c>
      <c r="AB51" s="52">
        <v>114.35191999999999</v>
      </c>
      <c r="AC51" s="73">
        <v>0.0002445793303774895</v>
      </c>
      <c r="AD51" s="117">
        <v>23651</v>
      </c>
      <c r="AE51" s="117">
        <v>43069</v>
      </c>
      <c r="AF51" s="117">
        <v>47778</v>
      </c>
      <c r="AG51" s="59">
        <v>0.44547071843776503</v>
      </c>
      <c r="AH51" s="52">
        <v>2</v>
      </c>
      <c r="AI51" s="120">
        <v>4478</v>
      </c>
      <c r="AJ51" s="120">
        <v>3493</v>
      </c>
      <c r="AK51" s="149">
        <v>0.03989167423877991</v>
      </c>
      <c r="AL51" s="52">
        <v>119251</v>
      </c>
      <c r="AM51" s="52">
        <v>156307.94496016018</v>
      </c>
      <c r="AN51" s="52">
        <v>155181.0290600002</v>
      </c>
      <c r="AO51" s="59">
        <v>0.9441417082099601</v>
      </c>
      <c r="AP51" s="5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51" s="18" customFormat="1" ht="15.75">
      <c r="A52" s="30" t="s">
        <v>41</v>
      </c>
      <c r="B52" s="37"/>
      <c r="C52" s="50"/>
      <c r="D52" s="50"/>
      <c r="E52" s="58" t="s">
        <v>88</v>
      </c>
      <c r="F52" s="231">
        <f>SUM(F57+F58+F59+F53)</f>
        <v>2139</v>
      </c>
      <c r="G52" s="253">
        <v>234842</v>
      </c>
      <c r="H52" s="253">
        <v>187035</v>
      </c>
      <c r="I52" s="58">
        <v>1</v>
      </c>
      <c r="J52" s="230">
        <v>6018</v>
      </c>
      <c r="K52" s="50">
        <v>609774</v>
      </c>
      <c r="L52" s="50">
        <v>486621</v>
      </c>
      <c r="M52" s="100">
        <v>1</v>
      </c>
      <c r="N52" s="233">
        <f>N53+N57+N58+N59</f>
        <v>494</v>
      </c>
      <c r="O52" s="50">
        <v>47136</v>
      </c>
      <c r="P52" s="50">
        <v>31802</v>
      </c>
      <c r="Q52" s="58">
        <v>1</v>
      </c>
      <c r="R52" s="222">
        <v>2709</v>
      </c>
      <c r="S52" s="50">
        <v>599093</v>
      </c>
      <c r="T52" s="50">
        <v>494546</v>
      </c>
      <c r="U52" s="58">
        <v>1</v>
      </c>
      <c r="V52" s="50">
        <v>32100</v>
      </c>
      <c r="W52" s="235">
        <v>49789335.075024</v>
      </c>
      <c r="X52" s="234">
        <v>45955472.27672</v>
      </c>
      <c r="Y52" s="58">
        <v>1</v>
      </c>
      <c r="Z52" s="222">
        <v>4554</v>
      </c>
      <c r="AA52" s="50">
        <v>627067.6257200012</v>
      </c>
      <c r="AB52" s="50">
        <v>503438.87225000066</v>
      </c>
      <c r="AC52" s="58">
        <v>1.0000000000000007</v>
      </c>
      <c r="AD52" s="219">
        <f>AD53+AD57+AD58+AD59</f>
        <v>24398</v>
      </c>
      <c r="AE52" s="219">
        <f>AE53+AE57+AE58+AE59</f>
        <v>96682</v>
      </c>
      <c r="AF52" s="219">
        <f>AF53+AF57+AF58+AF59</f>
        <v>84239</v>
      </c>
      <c r="AG52" s="58">
        <v>1</v>
      </c>
      <c r="AH52" s="50">
        <f>+AH53+AH57+AH58+AH59</f>
        <v>663</v>
      </c>
      <c r="AI52" s="140">
        <v>112254</v>
      </c>
      <c r="AJ52" s="140">
        <v>89682</v>
      </c>
      <c r="AK52" s="150">
        <v>1</v>
      </c>
      <c r="AL52" s="50">
        <v>120205</v>
      </c>
      <c r="AM52" s="50">
        <v>165555.59785856737</v>
      </c>
      <c r="AN52" s="50">
        <v>161613.46128999998</v>
      </c>
      <c r="AO52" s="58">
        <v>1.000000000036779</v>
      </c>
      <c r="AP52" s="5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45" ht="15.75">
      <c r="A53" s="3" t="s">
        <v>65</v>
      </c>
      <c r="B53" s="42">
        <v>562</v>
      </c>
      <c r="C53" s="51">
        <v>57454</v>
      </c>
      <c r="D53" s="51">
        <v>45345</v>
      </c>
      <c r="E53" s="56">
        <v>1</v>
      </c>
      <c r="F53" s="65">
        <f>SUM(F54:F56)</f>
        <v>1672</v>
      </c>
      <c r="G53" s="250">
        <v>201970</v>
      </c>
      <c r="H53" s="250">
        <v>161222</v>
      </c>
      <c r="I53" s="73">
        <v>0.8600250381107297</v>
      </c>
      <c r="J53" s="87">
        <v>5050</v>
      </c>
      <c r="K53" s="51">
        <v>546239</v>
      </c>
      <c r="L53" s="51">
        <v>442937</v>
      </c>
      <c r="M53" s="56">
        <v>0.8958056591458475</v>
      </c>
      <c r="N53" s="167">
        <f>SUM(N54:N56)</f>
        <v>400</v>
      </c>
      <c r="O53" s="52">
        <v>41648</v>
      </c>
      <c r="P53" s="52">
        <v>28352</v>
      </c>
      <c r="Q53" s="73">
        <v>0.8835709436524101</v>
      </c>
      <c r="R53" s="51">
        <v>2178</v>
      </c>
      <c r="S53" s="51">
        <v>558852</v>
      </c>
      <c r="T53" s="51">
        <v>465107</v>
      </c>
      <c r="U53" s="56">
        <v>0.9328301282104782</v>
      </c>
      <c r="V53" s="52">
        <v>12</v>
      </c>
      <c r="W53" s="177">
        <v>831123.108192</v>
      </c>
      <c r="X53" s="178">
        <v>494</v>
      </c>
      <c r="Y53" s="73">
        <v>0.016692793887278064</v>
      </c>
      <c r="Z53" s="52">
        <v>3514</v>
      </c>
      <c r="AA53" s="52">
        <v>556134.2791700012</v>
      </c>
      <c r="AB53" s="52">
        <v>450351.3312100006</v>
      </c>
      <c r="AC53" s="59">
        <v>0.8868808663681946</v>
      </c>
      <c r="AD53" s="92">
        <f>AD54+AD55+AD56</f>
        <v>425</v>
      </c>
      <c r="AE53" s="92">
        <f>AE54+AE55+AE56</f>
        <v>50600</v>
      </c>
      <c r="AF53" s="92">
        <f>AF54+AF55+AF56</f>
        <v>41482</v>
      </c>
      <c r="AG53" s="56">
        <v>0.5233652593036967</v>
      </c>
      <c r="AH53" s="52">
        <v>647</v>
      </c>
      <c r="AI53" s="92">
        <v>107955</v>
      </c>
      <c r="AJ53" s="92">
        <v>86216</v>
      </c>
      <c r="AK53" s="98">
        <v>0.9617029237265488</v>
      </c>
      <c r="AL53" s="152">
        <v>87</v>
      </c>
      <c r="AM53" s="52">
        <v>6910.519920672</v>
      </c>
      <c r="AN53" s="52">
        <v>4516.14409</v>
      </c>
      <c r="AO53" s="73">
        <v>0.04174138482970389</v>
      </c>
      <c r="AP53" s="5"/>
      <c r="AQ53" s="19"/>
      <c r="AR53" s="19"/>
      <c r="AS53" s="19"/>
    </row>
    <row r="54" spans="1:45" ht="15.75">
      <c r="A54" s="3" t="s">
        <v>66</v>
      </c>
      <c r="B54" s="40">
        <v>17</v>
      </c>
      <c r="C54" s="51">
        <v>2174</v>
      </c>
      <c r="D54" s="51">
        <v>1475</v>
      </c>
      <c r="E54" s="56"/>
      <c r="F54" s="69">
        <v>168</v>
      </c>
      <c r="G54" s="256">
        <v>33983</v>
      </c>
      <c r="H54" s="256">
        <v>25557</v>
      </c>
      <c r="I54" s="73">
        <v>0.14470580219892523</v>
      </c>
      <c r="J54" s="40">
        <v>364</v>
      </c>
      <c r="K54" s="51">
        <v>79907</v>
      </c>
      <c r="L54" s="51">
        <v>63654</v>
      </c>
      <c r="M54" s="56">
        <v>0.13104363255894808</v>
      </c>
      <c r="N54" s="166">
        <v>6</v>
      </c>
      <c r="O54" s="52">
        <v>684</v>
      </c>
      <c r="P54" s="52">
        <v>399</v>
      </c>
      <c r="Q54" s="73">
        <v>0.014511201629327902</v>
      </c>
      <c r="R54" s="51">
        <v>213</v>
      </c>
      <c r="S54" s="51">
        <v>43745</v>
      </c>
      <c r="T54" s="51">
        <v>32838</v>
      </c>
      <c r="U54" s="56">
        <v>0.07301871328825407</v>
      </c>
      <c r="V54" s="52">
        <v>0</v>
      </c>
      <c r="W54" s="167">
        <v>0</v>
      </c>
      <c r="X54" s="179">
        <v>0</v>
      </c>
      <c r="Y54" s="73" t="s">
        <v>88</v>
      </c>
      <c r="Z54" s="52">
        <v>83</v>
      </c>
      <c r="AA54" s="52">
        <v>18027.25259</v>
      </c>
      <c r="AB54" s="52">
        <v>13759.221869599998</v>
      </c>
      <c r="AC54" s="59">
        <v>0.02874849832871065</v>
      </c>
      <c r="AD54" s="120">
        <v>8</v>
      </c>
      <c r="AE54" s="129">
        <v>387</v>
      </c>
      <c r="AF54" s="129">
        <v>270</v>
      </c>
      <c r="AG54" s="73">
        <v>0.004002813346848431</v>
      </c>
      <c r="AH54" s="52">
        <v>1</v>
      </c>
      <c r="AI54" s="120">
        <v>569</v>
      </c>
      <c r="AJ54" s="120">
        <v>387</v>
      </c>
      <c r="AK54" s="151">
        <v>0.005068861688670337</v>
      </c>
      <c r="AL54" s="52">
        <v>0</v>
      </c>
      <c r="AM54" s="52">
        <v>0</v>
      </c>
      <c r="AN54" s="52">
        <v>0</v>
      </c>
      <c r="AO54" s="73">
        <v>0</v>
      </c>
      <c r="AP54" s="5"/>
      <c r="AQ54" s="19"/>
      <c r="AR54" s="19"/>
      <c r="AS54" s="19"/>
    </row>
    <row r="55" spans="1:45" ht="15.75">
      <c r="A55" s="3" t="s">
        <v>67</v>
      </c>
      <c r="B55" s="40">
        <v>61</v>
      </c>
      <c r="C55" s="51">
        <v>8478</v>
      </c>
      <c r="D55" s="51">
        <v>6215</v>
      </c>
      <c r="E55" s="56"/>
      <c r="F55" s="69">
        <v>247</v>
      </c>
      <c r="G55" s="256">
        <v>31398</v>
      </c>
      <c r="H55" s="256">
        <v>24075</v>
      </c>
      <c r="I55" s="73">
        <v>0.13369840147844084</v>
      </c>
      <c r="J55" s="40">
        <v>758</v>
      </c>
      <c r="K55" s="51">
        <v>42230</v>
      </c>
      <c r="L55" s="51">
        <v>30300</v>
      </c>
      <c r="M55" s="56">
        <v>0.06925516666830663</v>
      </c>
      <c r="N55" s="166">
        <v>27</v>
      </c>
      <c r="O55" s="52">
        <v>2775</v>
      </c>
      <c r="P55" s="52">
        <v>2014</v>
      </c>
      <c r="Q55" s="73">
        <v>0.058872199592668026</v>
      </c>
      <c r="R55" s="51">
        <v>421</v>
      </c>
      <c r="S55" s="51">
        <v>72346</v>
      </c>
      <c r="T55" s="51">
        <v>55625</v>
      </c>
      <c r="U55" s="56">
        <v>0.1207592143456859</v>
      </c>
      <c r="V55" s="52">
        <v>0</v>
      </c>
      <c r="W55" s="167">
        <v>0</v>
      </c>
      <c r="X55" s="179">
        <v>0</v>
      </c>
      <c r="Y55" s="73" t="s">
        <v>88</v>
      </c>
      <c r="Z55" s="52">
        <v>550</v>
      </c>
      <c r="AA55" s="52">
        <v>71195.38250999995</v>
      </c>
      <c r="AB55" s="52">
        <v>56199.23599000003</v>
      </c>
      <c r="AC55" s="59">
        <v>0.11353700875284896</v>
      </c>
      <c r="AD55" s="120">
        <v>26</v>
      </c>
      <c r="AE55" s="129">
        <v>1601</v>
      </c>
      <c r="AF55" s="129">
        <v>991</v>
      </c>
      <c r="AG55" s="73">
        <v>0.016559442295360046</v>
      </c>
      <c r="AH55" s="52">
        <v>9</v>
      </c>
      <c r="AI55" s="120">
        <v>5734</v>
      </c>
      <c r="AJ55" s="120">
        <v>4375</v>
      </c>
      <c r="AK55" s="151">
        <v>0.05108058510164448</v>
      </c>
      <c r="AL55" s="52">
        <v>0</v>
      </c>
      <c r="AM55" s="52">
        <v>0</v>
      </c>
      <c r="AN55" s="52">
        <v>0</v>
      </c>
      <c r="AO55" s="73">
        <v>0</v>
      </c>
      <c r="AP55" s="5"/>
      <c r="AQ55" s="19"/>
      <c r="AR55" s="19"/>
      <c r="AS55" s="19"/>
    </row>
    <row r="56" spans="1:45" ht="15.75">
      <c r="A56" s="3" t="s">
        <v>68</v>
      </c>
      <c r="B56" s="40">
        <v>401</v>
      </c>
      <c r="C56" s="51">
        <v>40239</v>
      </c>
      <c r="D56" s="51">
        <v>32760</v>
      </c>
      <c r="E56" s="56"/>
      <c r="F56" s="69">
        <v>1257</v>
      </c>
      <c r="G56" s="256">
        <v>136589</v>
      </c>
      <c r="H56" s="256">
        <v>111590</v>
      </c>
      <c r="I56" s="73">
        <v>0.5816208344333637</v>
      </c>
      <c r="J56" s="40">
        <v>3928</v>
      </c>
      <c r="K56" s="51">
        <v>424102</v>
      </c>
      <c r="L56" s="51">
        <v>348983</v>
      </c>
      <c r="M56" s="56">
        <v>0.6955068599185927</v>
      </c>
      <c r="N56" s="166">
        <v>367</v>
      </c>
      <c r="O56" s="52">
        <v>38189</v>
      </c>
      <c r="P56" s="52">
        <v>25939</v>
      </c>
      <c r="Q56" s="73">
        <v>0.8101875424304141</v>
      </c>
      <c r="R56" s="51">
        <v>1544</v>
      </c>
      <c r="S56" s="51">
        <v>442761</v>
      </c>
      <c r="T56" s="51">
        <v>376644</v>
      </c>
      <c r="U56" s="56">
        <v>0.7390522005765382</v>
      </c>
      <c r="V56" s="52">
        <v>12</v>
      </c>
      <c r="W56" s="177">
        <v>831123.108192</v>
      </c>
      <c r="X56" s="180">
        <v>570431.0801279999</v>
      </c>
      <c r="Y56" s="73">
        <v>0.016692793887278064</v>
      </c>
      <c r="Z56" s="52">
        <v>2881</v>
      </c>
      <c r="AA56" s="52">
        <v>466911.6440700012</v>
      </c>
      <c r="AB56" s="52">
        <v>380392.8733504006</v>
      </c>
      <c r="AC56" s="59">
        <v>0.744595359286635</v>
      </c>
      <c r="AD56" s="120">
        <v>391</v>
      </c>
      <c r="AE56" s="129">
        <v>48612</v>
      </c>
      <c r="AF56" s="129">
        <v>40221</v>
      </c>
      <c r="AG56" s="73">
        <v>0.5028030036614882</v>
      </c>
      <c r="AH56" s="52">
        <v>637</v>
      </c>
      <c r="AI56" s="120">
        <v>101652</v>
      </c>
      <c r="AJ56" s="120">
        <v>81454</v>
      </c>
      <c r="AK56" s="151">
        <v>0.9055534769362339</v>
      </c>
      <c r="AL56" s="52">
        <v>87</v>
      </c>
      <c r="AM56" s="52">
        <v>6910.519920672</v>
      </c>
      <c r="AN56" s="52">
        <v>4516.14409</v>
      </c>
      <c r="AO56" s="73">
        <v>0.04174138482970389</v>
      </c>
      <c r="AP56" s="5"/>
      <c r="AQ56" s="19"/>
      <c r="AR56" s="19"/>
      <c r="AS56" s="19"/>
    </row>
    <row r="57" spans="1:42" ht="15.75">
      <c r="A57" s="3" t="s">
        <v>43</v>
      </c>
      <c r="B57" s="40">
        <v>0</v>
      </c>
      <c r="C57" s="51">
        <v>0</v>
      </c>
      <c r="D57" s="51">
        <v>0</v>
      </c>
      <c r="E57" s="56" t="s">
        <v>88</v>
      </c>
      <c r="F57" s="69">
        <v>13</v>
      </c>
      <c r="G57" s="256">
        <v>9430</v>
      </c>
      <c r="H57" s="256">
        <v>8905</v>
      </c>
      <c r="I57" s="73">
        <v>0.04015465717375938</v>
      </c>
      <c r="J57" s="40">
        <v>104</v>
      </c>
      <c r="K57" s="51">
        <v>7454</v>
      </c>
      <c r="L57" s="51">
        <v>5765</v>
      </c>
      <c r="M57" s="56">
        <v>0</v>
      </c>
      <c r="N57" s="166"/>
      <c r="O57" s="52"/>
      <c r="P57" s="52"/>
      <c r="Q57" s="59"/>
      <c r="R57" s="51">
        <v>49</v>
      </c>
      <c r="S57" s="51">
        <v>8277</v>
      </c>
      <c r="T57" s="51">
        <v>8136</v>
      </c>
      <c r="U57" s="56">
        <v>0.013815885012844416</v>
      </c>
      <c r="V57" s="52">
        <v>0</v>
      </c>
      <c r="W57" s="52"/>
      <c r="X57" s="180"/>
      <c r="Y57" s="59"/>
      <c r="Z57" s="52">
        <v>85</v>
      </c>
      <c r="AA57" s="52">
        <v>5349.04748</v>
      </c>
      <c r="AB57" s="52">
        <v>5339.24748</v>
      </c>
      <c r="AC57" s="59">
        <v>0.008530256164728977</v>
      </c>
      <c r="AD57" s="120">
        <v>0</v>
      </c>
      <c r="AE57" s="129">
        <v>0</v>
      </c>
      <c r="AF57" s="129">
        <v>0</v>
      </c>
      <c r="AG57" s="59">
        <v>0</v>
      </c>
      <c r="AH57" s="52">
        <v>16</v>
      </c>
      <c r="AI57" s="120">
        <v>4299</v>
      </c>
      <c r="AJ57" s="120">
        <v>3466</v>
      </c>
      <c r="AK57" s="149">
        <v>0</v>
      </c>
      <c r="AL57" s="52">
        <v>0</v>
      </c>
      <c r="AM57" s="52">
        <v>0</v>
      </c>
      <c r="AN57" s="52">
        <v>0</v>
      </c>
      <c r="AO57" s="59">
        <v>0</v>
      </c>
      <c r="AP57" s="5"/>
    </row>
    <row r="58" spans="1:42" ht="15.75">
      <c r="A58" s="3" t="s">
        <v>44</v>
      </c>
      <c r="B58" s="40">
        <v>82</v>
      </c>
      <c r="C58" s="51">
        <v>6529</v>
      </c>
      <c r="D58" s="51">
        <v>4878</v>
      </c>
      <c r="E58" s="56">
        <v>0.11363873707661781</v>
      </c>
      <c r="F58" s="69">
        <v>452</v>
      </c>
      <c r="G58" s="256">
        <v>23281</v>
      </c>
      <c r="H58" s="256">
        <v>16775</v>
      </c>
      <c r="I58" s="73">
        <v>0.09913473739791008</v>
      </c>
      <c r="J58" s="40">
        <v>864</v>
      </c>
      <c r="K58" s="51">
        <v>56081</v>
      </c>
      <c r="L58" s="51">
        <v>37919</v>
      </c>
      <c r="M58" s="56">
        <v>0.09197013975669674</v>
      </c>
      <c r="N58" s="166">
        <v>94</v>
      </c>
      <c r="O58" s="52">
        <v>5488</v>
      </c>
      <c r="P58" s="52">
        <v>3450</v>
      </c>
      <c r="Q58" s="59">
        <v>0.11642905634758995</v>
      </c>
      <c r="R58" s="51">
        <v>482</v>
      </c>
      <c r="S58" s="51">
        <v>31964</v>
      </c>
      <c r="T58" s="51">
        <v>21303</v>
      </c>
      <c r="U58" s="56">
        <v>0.05335398677667741</v>
      </c>
      <c r="V58" s="52">
        <v>32088</v>
      </c>
      <c r="W58" s="181">
        <v>48958211.966832004</v>
      </c>
      <c r="X58" s="182">
        <v>45384547.196592</v>
      </c>
      <c r="Y58" s="59">
        <v>0.983307206112722</v>
      </c>
      <c r="Z58" s="52">
        <v>934</v>
      </c>
      <c r="AA58" s="52">
        <v>64422.98003000005</v>
      </c>
      <c r="AB58" s="52">
        <v>46696.89475000001</v>
      </c>
      <c r="AC58" s="59">
        <v>0.1027368937377837</v>
      </c>
      <c r="AD58" s="120">
        <v>23973</v>
      </c>
      <c r="AE58" s="129">
        <v>46082</v>
      </c>
      <c r="AF58" s="129">
        <v>42757</v>
      </c>
      <c r="AG58" s="56">
        <v>0.47663474069630335</v>
      </c>
      <c r="AH58" s="52">
        <v>0</v>
      </c>
      <c r="AI58" s="120">
        <v>0</v>
      </c>
      <c r="AJ58" s="120">
        <v>0</v>
      </c>
      <c r="AK58" s="98">
        <v>0</v>
      </c>
      <c r="AL58" s="52">
        <v>120116</v>
      </c>
      <c r="AM58" s="52">
        <v>158065.39607789536</v>
      </c>
      <c r="AN58" s="52">
        <v>156691.53991999998</v>
      </c>
      <c r="AO58" s="59">
        <v>0.9547571820479466</v>
      </c>
      <c r="AP58" s="5"/>
    </row>
    <row r="59" spans="1:42" ht="15.75">
      <c r="A59" s="3" t="s">
        <v>45</v>
      </c>
      <c r="B59" s="40">
        <v>1</v>
      </c>
      <c r="C59" s="51">
        <v>34</v>
      </c>
      <c r="D59" s="51">
        <v>17</v>
      </c>
      <c r="E59" s="56">
        <v>0.0005917777700421206</v>
      </c>
      <c r="F59" s="69">
        <v>2</v>
      </c>
      <c r="G59" s="251">
        <v>161</v>
      </c>
      <c r="H59" s="251">
        <v>133</v>
      </c>
      <c r="I59" s="73">
        <v>0.0006855673176007699</v>
      </c>
      <c r="J59" s="40">
        <v>0</v>
      </c>
      <c r="K59" s="51">
        <v>0</v>
      </c>
      <c r="L59" s="51">
        <v>0</v>
      </c>
      <c r="M59" s="56">
        <v>0</v>
      </c>
      <c r="N59" s="166">
        <v>0</v>
      </c>
      <c r="O59" s="52">
        <v>0</v>
      </c>
      <c r="P59" s="52">
        <v>0</v>
      </c>
      <c r="Q59" s="59"/>
      <c r="R59" s="51">
        <v>0</v>
      </c>
      <c r="S59" s="51">
        <v>0</v>
      </c>
      <c r="T59" s="51">
        <v>0</v>
      </c>
      <c r="U59" s="56"/>
      <c r="V59" s="52">
        <v>0</v>
      </c>
      <c r="W59" s="179">
        <v>0</v>
      </c>
      <c r="X59" s="179">
        <v>0</v>
      </c>
      <c r="Y59" s="59"/>
      <c r="Z59" s="52">
        <v>21</v>
      </c>
      <c r="AA59" s="52">
        <v>1161.31904</v>
      </c>
      <c r="AB59" s="52">
        <v>1051.3988100000001</v>
      </c>
      <c r="AC59" s="59">
        <v>0.0018519837292932644</v>
      </c>
      <c r="AD59" s="120">
        <v>0</v>
      </c>
      <c r="AE59" s="129">
        <v>0</v>
      </c>
      <c r="AF59" s="129">
        <v>0</v>
      </c>
      <c r="AG59" s="59">
        <v>0</v>
      </c>
      <c r="AH59" s="52">
        <v>0</v>
      </c>
      <c r="AI59" s="120">
        <v>0</v>
      </c>
      <c r="AJ59" s="120">
        <v>0</v>
      </c>
      <c r="AK59" s="149">
        <v>0</v>
      </c>
      <c r="AL59" s="52">
        <v>2</v>
      </c>
      <c r="AM59" s="52">
        <v>579.68186</v>
      </c>
      <c r="AN59" s="52">
        <v>405.77728</v>
      </c>
      <c r="AO59" s="59">
        <v>0</v>
      </c>
      <c r="AP59" s="5"/>
    </row>
    <row r="60" spans="1:51" s="18" customFormat="1" ht="15.75">
      <c r="A60" s="30" t="s">
        <v>69</v>
      </c>
      <c r="B60" s="43"/>
      <c r="C60" s="50"/>
      <c r="D60" s="50"/>
      <c r="E60" s="58">
        <v>1</v>
      </c>
      <c r="F60" s="231">
        <f>SUM(F61:F64)</f>
        <v>2139</v>
      </c>
      <c r="G60" s="253">
        <v>234842</v>
      </c>
      <c r="H60" s="253">
        <v>187035</v>
      </c>
      <c r="I60" s="58">
        <v>1</v>
      </c>
      <c r="J60" s="37">
        <v>6018</v>
      </c>
      <c r="K60" s="50">
        <v>609774</v>
      </c>
      <c r="L60" s="50">
        <v>486621</v>
      </c>
      <c r="M60" s="100">
        <v>1</v>
      </c>
      <c r="N60" s="233">
        <f>SUM(N61:N64)</f>
        <v>494</v>
      </c>
      <c r="O60" s="50">
        <v>47136</v>
      </c>
      <c r="P60" s="50">
        <v>31802</v>
      </c>
      <c r="Q60" s="54">
        <v>1</v>
      </c>
      <c r="R60" s="222">
        <v>2709</v>
      </c>
      <c r="S60" s="50">
        <v>599093</v>
      </c>
      <c r="T60" s="50">
        <v>494546</v>
      </c>
      <c r="U60" s="58">
        <v>1</v>
      </c>
      <c r="V60" s="50">
        <v>32100</v>
      </c>
      <c r="W60" s="234">
        <v>49789335.075023994</v>
      </c>
      <c r="X60" s="234">
        <v>45954978.276719995</v>
      </c>
      <c r="Y60" s="54">
        <v>0.9999999999999999</v>
      </c>
      <c r="Z60" s="222">
        <v>4554</v>
      </c>
      <c r="AA60" s="50">
        <v>627067.6257200006</v>
      </c>
      <c r="AB60" s="50">
        <v>503438.8722500006</v>
      </c>
      <c r="AC60" s="54">
        <v>0.9999999999999997</v>
      </c>
      <c r="AD60" s="219">
        <f>AD61+AD62+AD63+AD64</f>
        <v>24398</v>
      </c>
      <c r="AE60" s="219">
        <f>AE61+AE62+AE63+AE64</f>
        <v>96682</v>
      </c>
      <c r="AF60" s="219">
        <f>AF61+AF62+AF63+AF64</f>
        <v>84239</v>
      </c>
      <c r="AG60" s="58">
        <v>1</v>
      </c>
      <c r="AH60" s="50">
        <f>AH61+AH62+AH63</f>
        <v>663</v>
      </c>
      <c r="AI60" s="140">
        <v>112254</v>
      </c>
      <c r="AJ60" s="140">
        <v>89682</v>
      </c>
      <c r="AK60" s="150">
        <v>1</v>
      </c>
      <c r="AL60" s="50">
        <v>120205</v>
      </c>
      <c r="AM60" s="50">
        <v>165555.59785230295</v>
      </c>
      <c r="AN60" s="50">
        <v>161613.4612899999</v>
      </c>
      <c r="AO60" s="54">
        <v>0.9999999999989402</v>
      </c>
      <c r="AP60" s="5"/>
      <c r="AQ60" s="14"/>
      <c r="AR60" s="14"/>
      <c r="AS60" s="14"/>
      <c r="AT60" s="14"/>
      <c r="AU60" s="14"/>
      <c r="AV60" s="14"/>
      <c r="AW60" s="14"/>
      <c r="AX60" s="14"/>
      <c r="AY60" s="14"/>
    </row>
    <row r="61" spans="1:42" ht="15.75">
      <c r="A61" s="3" t="s">
        <v>70</v>
      </c>
      <c r="B61" s="40">
        <v>62</v>
      </c>
      <c r="C61" s="51">
        <v>4545</v>
      </c>
      <c r="D61" s="51">
        <v>3528</v>
      </c>
      <c r="E61" s="56">
        <v>0.07910676367180701</v>
      </c>
      <c r="F61" s="69">
        <v>211</v>
      </c>
      <c r="G61" s="251">
        <v>13822</v>
      </c>
      <c r="H61" s="251">
        <v>10335</v>
      </c>
      <c r="I61" s="59">
        <v>0.05885659294334063</v>
      </c>
      <c r="J61" s="40">
        <v>258</v>
      </c>
      <c r="K61" s="51">
        <v>17552</v>
      </c>
      <c r="L61" s="51">
        <v>11645</v>
      </c>
      <c r="M61" s="56">
        <v>0.02878443488899166</v>
      </c>
      <c r="N61" s="183">
        <v>96</v>
      </c>
      <c r="O61" s="52">
        <v>7804</v>
      </c>
      <c r="P61" s="52">
        <v>4802</v>
      </c>
      <c r="Q61" s="59">
        <v>0.16556347589952478</v>
      </c>
      <c r="R61" s="51">
        <v>111</v>
      </c>
      <c r="S61" s="51">
        <v>14389</v>
      </c>
      <c r="T61" s="51">
        <v>11801</v>
      </c>
      <c r="U61" s="56">
        <v>0.02401797383711711</v>
      </c>
      <c r="V61" s="52">
        <v>27499</v>
      </c>
      <c r="W61" s="182">
        <v>38929767.388927996</v>
      </c>
      <c r="X61" s="182">
        <v>35982854.111215994</v>
      </c>
      <c r="Y61" s="59">
        <v>0.7818896824042237</v>
      </c>
      <c r="Z61" s="52">
        <v>475</v>
      </c>
      <c r="AA61" s="52">
        <v>32886.523899999986</v>
      </c>
      <c r="AB61" s="52">
        <v>24206.637859999977</v>
      </c>
      <c r="AC61" s="59">
        <v>0.05244493982963892</v>
      </c>
      <c r="AD61" s="120">
        <v>22158</v>
      </c>
      <c r="AE61" s="129">
        <v>46094</v>
      </c>
      <c r="AF61" s="129">
        <v>43397</v>
      </c>
      <c r="AG61" s="59">
        <v>0.47675885893961645</v>
      </c>
      <c r="AH61" s="52">
        <v>72</v>
      </c>
      <c r="AI61" s="120">
        <v>5674</v>
      </c>
      <c r="AJ61" s="120">
        <v>4528</v>
      </c>
      <c r="AK61" s="149">
        <v>0.050546082990361146</v>
      </c>
      <c r="AL61" s="52">
        <v>117607</v>
      </c>
      <c r="AM61" s="52">
        <v>151771.5263872076</v>
      </c>
      <c r="AN61" s="52">
        <v>149570.4868999999</v>
      </c>
      <c r="AO61" s="59">
        <v>0.916740529199421</v>
      </c>
      <c r="AP61" s="5"/>
    </row>
    <row r="62" spans="1:42" ht="15.75">
      <c r="A62" s="3" t="s">
        <v>71</v>
      </c>
      <c r="B62" s="40">
        <v>500</v>
      </c>
      <c r="C62" s="51">
        <v>52909</v>
      </c>
      <c r="D62" s="51">
        <v>41817</v>
      </c>
      <c r="E62" s="56">
        <v>0.920893236328193</v>
      </c>
      <c r="F62" s="69">
        <v>1837</v>
      </c>
      <c r="G62" s="251">
        <v>199517</v>
      </c>
      <c r="H62" s="251">
        <v>158572</v>
      </c>
      <c r="I62" s="59">
        <v>0.8495797174270361</v>
      </c>
      <c r="J62" s="40">
        <v>3200</v>
      </c>
      <c r="K62" s="51">
        <v>176269</v>
      </c>
      <c r="L62" s="51">
        <v>135185</v>
      </c>
      <c r="M62" s="56">
        <v>0.2890726728263258</v>
      </c>
      <c r="N62" s="183">
        <v>394</v>
      </c>
      <c r="O62" s="104">
        <v>39003</v>
      </c>
      <c r="P62" s="104">
        <v>26747</v>
      </c>
      <c r="Q62" s="59">
        <v>0.16556347589952478</v>
      </c>
      <c r="R62" s="51">
        <v>1671</v>
      </c>
      <c r="S62" s="51">
        <v>381010</v>
      </c>
      <c r="T62" s="51">
        <v>321214</v>
      </c>
      <c r="U62" s="56">
        <v>0.6359780534908603</v>
      </c>
      <c r="V62" s="104">
        <v>4601</v>
      </c>
      <c r="W62" s="184">
        <v>10859567.686096</v>
      </c>
      <c r="X62" s="185">
        <v>9972124.165504</v>
      </c>
      <c r="Y62" s="59">
        <v>0.2181103175957761</v>
      </c>
      <c r="Z62" s="52">
        <v>2870</v>
      </c>
      <c r="AA62" s="52">
        <v>328553.80837000074</v>
      </c>
      <c r="AB62" s="52">
        <v>264743.5811200003</v>
      </c>
      <c r="AC62" s="59">
        <v>0.5239527522932703</v>
      </c>
      <c r="AD62" s="123">
        <v>2233</v>
      </c>
      <c r="AE62" s="132">
        <v>49111</v>
      </c>
      <c r="AF62" s="132">
        <v>40008</v>
      </c>
      <c r="AG62" s="59">
        <v>0.5079642539459258</v>
      </c>
      <c r="AH62" s="104">
        <v>577</v>
      </c>
      <c r="AI62" s="123">
        <v>97096</v>
      </c>
      <c r="AJ62" s="123">
        <v>78013</v>
      </c>
      <c r="AK62" s="149">
        <v>0.8649669499527857</v>
      </c>
      <c r="AL62" s="104">
        <v>2598</v>
      </c>
      <c r="AM62" s="104">
        <v>13784.07146509536</v>
      </c>
      <c r="AN62" s="104">
        <v>12042.97439</v>
      </c>
      <c r="AO62" s="59">
        <v>0.08325947079951913</v>
      </c>
      <c r="AP62" s="5"/>
    </row>
    <row r="63" spans="1:42" ht="15.75">
      <c r="A63" s="3" t="s">
        <v>72</v>
      </c>
      <c r="B63" s="40">
        <v>0</v>
      </c>
      <c r="C63" s="51">
        <v>0</v>
      </c>
      <c r="D63" s="51">
        <v>0</v>
      </c>
      <c r="E63" s="56">
        <v>0</v>
      </c>
      <c r="F63" s="69">
        <v>91</v>
      </c>
      <c r="G63" s="251">
        <v>21503</v>
      </c>
      <c r="H63" s="251">
        <v>18128</v>
      </c>
      <c r="I63" s="59">
        <v>0.09156368962962332</v>
      </c>
      <c r="J63" s="40">
        <v>2560</v>
      </c>
      <c r="K63" s="51">
        <v>415953</v>
      </c>
      <c r="L63" s="51">
        <v>339791</v>
      </c>
      <c r="M63" s="56">
        <v>0.6821428922846825</v>
      </c>
      <c r="N63" s="166">
        <v>4</v>
      </c>
      <c r="O63" s="52">
        <v>329</v>
      </c>
      <c r="P63" s="52">
        <v>253</v>
      </c>
      <c r="Q63" s="59">
        <v>0.00697980312287848</v>
      </c>
      <c r="R63" s="51">
        <v>927</v>
      </c>
      <c r="S63" s="51">
        <v>203694</v>
      </c>
      <c r="T63" s="51">
        <v>161531</v>
      </c>
      <c r="U63" s="56">
        <v>0.34000397267202254</v>
      </c>
      <c r="V63" s="52">
        <v>0</v>
      </c>
      <c r="W63" s="178">
        <v>0</v>
      </c>
      <c r="X63" s="178">
        <v>0</v>
      </c>
      <c r="Y63" s="59">
        <v>0</v>
      </c>
      <c r="Z63" s="52">
        <v>1209</v>
      </c>
      <c r="AA63" s="52">
        <v>265627.29344999994</v>
      </c>
      <c r="AB63" s="52">
        <v>214488.65327000036</v>
      </c>
      <c r="AC63" s="59">
        <v>0.42360230787709047</v>
      </c>
      <c r="AD63" s="120">
        <v>7</v>
      </c>
      <c r="AE63" s="129">
        <v>1477</v>
      </c>
      <c r="AF63" s="129">
        <v>834</v>
      </c>
      <c r="AG63" s="59">
        <v>0</v>
      </c>
      <c r="AH63" s="52">
        <v>14</v>
      </c>
      <c r="AI63" s="120">
        <v>9484</v>
      </c>
      <c r="AJ63" s="120">
        <v>7141</v>
      </c>
      <c r="AK63" s="149">
        <v>0</v>
      </c>
      <c r="AL63" s="52">
        <v>0</v>
      </c>
      <c r="AM63" s="52">
        <v>0</v>
      </c>
      <c r="AN63" s="52">
        <v>0</v>
      </c>
      <c r="AO63" s="59">
        <v>0</v>
      </c>
      <c r="AP63" s="5"/>
    </row>
    <row r="64" spans="1:42" ht="15.75">
      <c r="A64" s="3" t="s">
        <v>73</v>
      </c>
      <c r="B64" s="40">
        <v>0</v>
      </c>
      <c r="C64" s="51">
        <v>0</v>
      </c>
      <c r="D64" s="51">
        <v>0</v>
      </c>
      <c r="E64" s="56">
        <v>0</v>
      </c>
      <c r="F64" s="69">
        <v>0</v>
      </c>
      <c r="G64" s="69">
        <v>0</v>
      </c>
      <c r="H64" s="69">
        <v>0</v>
      </c>
      <c r="I64" s="59">
        <v>0</v>
      </c>
      <c r="J64" s="40">
        <v>0</v>
      </c>
      <c r="K64" s="51">
        <v>0</v>
      </c>
      <c r="L64" s="51">
        <v>0</v>
      </c>
      <c r="M64" s="56">
        <v>0</v>
      </c>
      <c r="N64" s="52">
        <v>0</v>
      </c>
      <c r="O64" s="52">
        <v>0</v>
      </c>
      <c r="P64" s="52">
        <v>0</v>
      </c>
      <c r="Q64" s="59">
        <v>0</v>
      </c>
      <c r="R64" s="40">
        <v>0</v>
      </c>
      <c r="S64" s="51">
        <v>0</v>
      </c>
      <c r="T64" s="51">
        <v>0</v>
      </c>
      <c r="U64" s="56">
        <v>0</v>
      </c>
      <c r="V64" s="52">
        <v>0</v>
      </c>
      <c r="W64" s="178">
        <v>0</v>
      </c>
      <c r="X64" s="178">
        <v>0</v>
      </c>
      <c r="Y64" s="59">
        <v>0</v>
      </c>
      <c r="Z64" s="52">
        <v>0</v>
      </c>
      <c r="AA64" s="52">
        <v>0</v>
      </c>
      <c r="AB64" s="52">
        <v>0</v>
      </c>
      <c r="AC64" s="59">
        <v>0</v>
      </c>
      <c r="AD64" s="52">
        <v>0</v>
      </c>
      <c r="AE64" s="52">
        <v>0</v>
      </c>
      <c r="AF64" s="52">
        <v>0</v>
      </c>
      <c r="AG64" s="59">
        <v>0</v>
      </c>
      <c r="AH64" s="120">
        <v>0</v>
      </c>
      <c r="AI64" s="120">
        <v>0</v>
      </c>
      <c r="AJ64" s="120">
        <v>0</v>
      </c>
      <c r="AK64" s="149">
        <v>0</v>
      </c>
      <c r="AL64" s="52">
        <v>0</v>
      </c>
      <c r="AM64" s="52">
        <v>0</v>
      </c>
      <c r="AN64" s="52">
        <v>0</v>
      </c>
      <c r="AO64" s="59">
        <v>0</v>
      </c>
      <c r="AP64" s="5"/>
    </row>
    <row r="65" spans="1:51" s="18" customFormat="1" ht="15.75">
      <c r="A65" s="30" t="s">
        <v>14</v>
      </c>
      <c r="B65" s="37"/>
      <c r="C65" s="50"/>
      <c r="D65" s="50"/>
      <c r="E65" s="54"/>
      <c r="F65" s="232">
        <f>F13</f>
        <v>2139</v>
      </c>
      <c r="G65" s="71">
        <v>0</v>
      </c>
      <c r="H65" s="71">
        <v>0</v>
      </c>
      <c r="I65" s="58">
        <v>0</v>
      </c>
      <c r="J65" s="37">
        <v>0</v>
      </c>
      <c r="K65" s="50">
        <v>0</v>
      </c>
      <c r="L65" s="50">
        <v>0</v>
      </c>
      <c r="M65" s="54">
        <v>0</v>
      </c>
      <c r="N65" s="50">
        <v>0</v>
      </c>
      <c r="O65" s="50">
        <v>0</v>
      </c>
      <c r="P65" s="50">
        <v>0</v>
      </c>
      <c r="Q65" s="54">
        <v>0</v>
      </c>
      <c r="R65" s="37">
        <v>0</v>
      </c>
      <c r="S65" s="50">
        <v>0</v>
      </c>
      <c r="T65" s="50">
        <v>0</v>
      </c>
      <c r="U65" s="54">
        <v>0</v>
      </c>
      <c r="V65" s="50">
        <v>0</v>
      </c>
      <c r="W65" s="178">
        <v>0</v>
      </c>
      <c r="X65" s="178">
        <v>0</v>
      </c>
      <c r="Y65" s="54">
        <v>0</v>
      </c>
      <c r="Z65" s="222">
        <v>4</v>
      </c>
      <c r="AA65" s="50">
        <v>6445.16908</v>
      </c>
      <c r="AB65" s="50">
        <v>6445.16908</v>
      </c>
      <c r="AC65" s="54">
        <v>1</v>
      </c>
      <c r="AD65" s="70">
        <v>0</v>
      </c>
      <c r="AE65" s="70">
        <v>0</v>
      </c>
      <c r="AF65" s="70">
        <v>0</v>
      </c>
      <c r="AG65" s="54">
        <v>0</v>
      </c>
      <c r="AH65" s="140">
        <v>0</v>
      </c>
      <c r="AI65" s="140">
        <v>0</v>
      </c>
      <c r="AJ65" s="140">
        <v>0</v>
      </c>
      <c r="AK65" s="97">
        <v>0</v>
      </c>
      <c r="AL65" s="50">
        <v>0</v>
      </c>
      <c r="AM65" s="50">
        <v>0</v>
      </c>
      <c r="AN65" s="50">
        <v>0</v>
      </c>
      <c r="AO65" s="54">
        <v>0</v>
      </c>
      <c r="AP65" s="5"/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1" s="18" customFormat="1" ht="15.75">
      <c r="A66" s="30" t="s">
        <v>46</v>
      </c>
      <c r="B66" s="37"/>
      <c r="C66" s="50"/>
      <c r="D66" s="50"/>
      <c r="E66" s="58">
        <v>1</v>
      </c>
      <c r="F66" s="162">
        <f>SUM(F67:F72)</f>
        <v>0</v>
      </c>
      <c r="G66" s="71">
        <v>0</v>
      </c>
      <c r="H66" s="71">
        <v>0</v>
      </c>
      <c r="I66" s="58"/>
      <c r="J66" s="37">
        <v>0</v>
      </c>
      <c r="K66" s="50">
        <v>0</v>
      </c>
      <c r="L66" s="50">
        <v>0</v>
      </c>
      <c r="M66" s="100">
        <v>0</v>
      </c>
      <c r="N66" s="233">
        <f>N67+N68+N69+N70+N71+N72</f>
        <v>0</v>
      </c>
      <c r="O66" s="50">
        <v>0</v>
      </c>
      <c r="P66" s="50">
        <v>0</v>
      </c>
      <c r="Q66" s="58">
        <v>0</v>
      </c>
      <c r="R66" s="222">
        <v>1</v>
      </c>
      <c r="S66" s="50">
        <v>179</v>
      </c>
      <c r="T66" s="50">
        <v>15</v>
      </c>
      <c r="U66" s="58">
        <v>1</v>
      </c>
      <c r="V66" s="50">
        <v>0</v>
      </c>
      <c r="W66" s="176">
        <v>0</v>
      </c>
      <c r="X66" s="178">
        <v>0</v>
      </c>
      <c r="Y66" s="54">
        <v>0</v>
      </c>
      <c r="Z66" s="222">
        <v>4</v>
      </c>
      <c r="AA66" s="50">
        <v>6445.16908</v>
      </c>
      <c r="AB66" s="50">
        <v>6445.16908</v>
      </c>
      <c r="AC66" s="58">
        <v>1</v>
      </c>
      <c r="AD66" s="219">
        <v>17</v>
      </c>
      <c r="AE66" s="219">
        <f>AE67+AE68+AE69+AE70+AE71+AE72</f>
        <v>52712</v>
      </c>
      <c r="AF66" s="219">
        <v>37429</v>
      </c>
      <c r="AG66" s="226">
        <v>1</v>
      </c>
      <c r="AH66" s="50">
        <f>AH72</f>
        <v>0</v>
      </c>
      <c r="AI66" s="147">
        <v>0</v>
      </c>
      <c r="AJ66" s="140">
        <v>0</v>
      </c>
      <c r="AK66" s="150">
        <v>0</v>
      </c>
      <c r="AL66" s="50">
        <v>2</v>
      </c>
      <c r="AM66" s="50">
        <v>7175</v>
      </c>
      <c r="AN66" s="50">
        <v>7025</v>
      </c>
      <c r="AO66" s="54">
        <v>1.0000000000936586</v>
      </c>
      <c r="AP66" s="5"/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42" ht="15.75">
      <c r="A67" s="3" t="s">
        <v>47</v>
      </c>
      <c r="B67" s="40">
        <v>1</v>
      </c>
      <c r="C67" s="51">
        <v>1022</v>
      </c>
      <c r="D67" s="51">
        <v>869</v>
      </c>
      <c r="E67" s="56">
        <v>1</v>
      </c>
      <c r="F67" s="69">
        <v>0</v>
      </c>
      <c r="G67" s="62">
        <v>0</v>
      </c>
      <c r="H67" s="62">
        <v>0</v>
      </c>
      <c r="I67" s="59">
        <v>0</v>
      </c>
      <c r="J67" s="40">
        <v>0</v>
      </c>
      <c r="K67" s="51"/>
      <c r="L67" s="51">
        <v>0</v>
      </c>
      <c r="M67" s="56">
        <v>0</v>
      </c>
      <c r="N67" s="166">
        <v>0</v>
      </c>
      <c r="O67" s="52">
        <v>0</v>
      </c>
      <c r="P67" s="52">
        <v>0</v>
      </c>
      <c r="Q67" s="55">
        <v>0</v>
      </c>
      <c r="R67" s="51">
        <v>0</v>
      </c>
      <c r="S67" s="51">
        <v>0</v>
      </c>
      <c r="T67" s="51">
        <v>0</v>
      </c>
      <c r="U67" s="56">
        <v>0</v>
      </c>
      <c r="V67" s="52">
        <v>0</v>
      </c>
      <c r="W67" s="178">
        <v>0</v>
      </c>
      <c r="X67" s="178">
        <v>0</v>
      </c>
      <c r="Y67" s="59">
        <v>0</v>
      </c>
      <c r="Z67" s="52">
        <v>3</v>
      </c>
      <c r="AA67" s="52">
        <v>6135.16908</v>
      </c>
      <c r="AB67" s="52">
        <v>6135.16908</v>
      </c>
      <c r="AC67" s="59">
        <v>0.951901960033607</v>
      </c>
      <c r="AD67" s="120">
        <v>3</v>
      </c>
      <c r="AE67" s="129">
        <v>7675</v>
      </c>
      <c r="AF67" s="129">
        <v>3334</v>
      </c>
      <c r="AG67" s="98">
        <v>0.14560251935043253</v>
      </c>
      <c r="AH67" s="52">
        <v>0</v>
      </c>
      <c r="AI67" s="120">
        <v>0</v>
      </c>
      <c r="AJ67" s="120">
        <v>0</v>
      </c>
      <c r="AK67" s="98">
        <v>0</v>
      </c>
      <c r="AL67" s="52">
        <v>1</v>
      </c>
      <c r="AM67" s="52">
        <v>6625</v>
      </c>
      <c r="AN67" s="52">
        <v>6625</v>
      </c>
      <c r="AO67" s="59">
        <v>0.9233449478216708</v>
      </c>
      <c r="AP67" s="5"/>
    </row>
    <row r="68" spans="1:42" ht="15.75">
      <c r="A68" s="3" t="s">
        <v>74</v>
      </c>
      <c r="B68" s="44">
        <v>0</v>
      </c>
      <c r="C68" s="51">
        <v>0</v>
      </c>
      <c r="D68" s="51">
        <v>0</v>
      </c>
      <c r="E68" s="56">
        <v>0</v>
      </c>
      <c r="F68" s="69">
        <v>0</v>
      </c>
      <c r="G68" s="62">
        <v>0</v>
      </c>
      <c r="H68" s="62">
        <v>0</v>
      </c>
      <c r="I68" s="59">
        <v>0</v>
      </c>
      <c r="J68" s="40">
        <v>0</v>
      </c>
      <c r="K68" s="51">
        <v>0</v>
      </c>
      <c r="L68" s="51">
        <v>0</v>
      </c>
      <c r="M68" s="56">
        <v>0</v>
      </c>
      <c r="N68" s="52">
        <v>0</v>
      </c>
      <c r="O68" s="52">
        <v>0</v>
      </c>
      <c r="P68" s="52">
        <v>0</v>
      </c>
      <c r="Q68" s="59">
        <v>0</v>
      </c>
      <c r="R68" s="51">
        <v>1</v>
      </c>
      <c r="S68" s="51">
        <v>179</v>
      </c>
      <c r="T68" s="51">
        <v>15</v>
      </c>
      <c r="U68" s="56">
        <v>1</v>
      </c>
      <c r="V68" s="52">
        <v>0</v>
      </c>
      <c r="W68" s="178">
        <v>0</v>
      </c>
      <c r="X68" s="178">
        <v>0</v>
      </c>
      <c r="Y68" s="59">
        <v>0</v>
      </c>
      <c r="Z68" s="52">
        <v>0</v>
      </c>
      <c r="AA68" s="52">
        <v>0</v>
      </c>
      <c r="AB68" s="52">
        <v>0</v>
      </c>
      <c r="AC68" s="59">
        <v>0</v>
      </c>
      <c r="AD68" s="52">
        <v>0</v>
      </c>
      <c r="AE68" s="129">
        <v>0</v>
      </c>
      <c r="AF68" s="52"/>
      <c r="AG68" s="98">
        <v>0</v>
      </c>
      <c r="AH68" s="52">
        <v>0</v>
      </c>
      <c r="AI68" s="120">
        <v>0</v>
      </c>
      <c r="AJ68" s="120">
        <v>0</v>
      </c>
      <c r="AK68" s="98">
        <v>0</v>
      </c>
      <c r="AL68" s="52">
        <v>1</v>
      </c>
      <c r="AM68" s="52">
        <v>550</v>
      </c>
      <c r="AN68" s="52">
        <v>400</v>
      </c>
      <c r="AO68" s="59">
        <v>0.003322146802248803</v>
      </c>
      <c r="AP68" s="5"/>
    </row>
    <row r="69" spans="1:42" ht="15.75">
      <c r="A69" s="3" t="s">
        <v>48</v>
      </c>
      <c r="B69" s="40">
        <v>0</v>
      </c>
      <c r="C69" s="51">
        <v>0</v>
      </c>
      <c r="D69" s="51">
        <v>0</v>
      </c>
      <c r="E69" s="56">
        <v>0</v>
      </c>
      <c r="F69" s="69">
        <v>0</v>
      </c>
      <c r="G69" s="62">
        <v>0</v>
      </c>
      <c r="H69" s="62">
        <v>0</v>
      </c>
      <c r="I69" s="59">
        <v>0</v>
      </c>
      <c r="J69" s="40">
        <v>0</v>
      </c>
      <c r="K69" s="51">
        <v>0</v>
      </c>
      <c r="L69" s="51">
        <v>0</v>
      </c>
      <c r="M69" s="56">
        <v>0</v>
      </c>
      <c r="N69" s="52">
        <v>0</v>
      </c>
      <c r="O69" s="52">
        <v>0</v>
      </c>
      <c r="P69" s="52">
        <v>0</v>
      </c>
      <c r="Q69" s="55">
        <v>0</v>
      </c>
      <c r="R69" s="51">
        <v>0</v>
      </c>
      <c r="S69" s="51">
        <v>0</v>
      </c>
      <c r="T69" s="51">
        <v>0</v>
      </c>
      <c r="U69" s="56">
        <v>0</v>
      </c>
      <c r="V69" s="52">
        <v>0</v>
      </c>
      <c r="W69" s="178">
        <v>0</v>
      </c>
      <c r="X69" s="178">
        <v>0</v>
      </c>
      <c r="Y69" s="59">
        <v>0</v>
      </c>
      <c r="Z69" s="52">
        <v>1</v>
      </c>
      <c r="AA69" s="52">
        <v>310</v>
      </c>
      <c r="AB69" s="52">
        <v>310</v>
      </c>
      <c r="AC69" s="59">
        <v>0.04809803996639294</v>
      </c>
      <c r="AD69" s="120">
        <v>2</v>
      </c>
      <c r="AE69" s="129">
        <v>557</v>
      </c>
      <c r="AF69" s="129">
        <v>501</v>
      </c>
      <c r="AG69" s="98">
        <v>0.010566853847321292</v>
      </c>
      <c r="AH69" s="52">
        <v>0</v>
      </c>
      <c r="AI69" s="120">
        <v>0</v>
      </c>
      <c r="AJ69" s="120">
        <v>0</v>
      </c>
      <c r="AK69" s="98">
        <v>0</v>
      </c>
      <c r="AL69" s="52">
        <v>0</v>
      </c>
      <c r="AM69" s="52">
        <v>0</v>
      </c>
      <c r="AN69" s="52">
        <v>0</v>
      </c>
      <c r="AO69" s="59">
        <v>0</v>
      </c>
      <c r="AP69" s="5"/>
    </row>
    <row r="70" spans="1:42" ht="15.75">
      <c r="A70" s="3" t="s">
        <v>49</v>
      </c>
      <c r="B70" s="40">
        <v>0</v>
      </c>
      <c r="C70" s="51">
        <v>0</v>
      </c>
      <c r="D70" s="51">
        <v>0</v>
      </c>
      <c r="E70" s="56">
        <v>0</v>
      </c>
      <c r="F70" s="69">
        <v>0</v>
      </c>
      <c r="G70" s="62">
        <v>0</v>
      </c>
      <c r="H70" s="62">
        <v>0</v>
      </c>
      <c r="I70" s="59">
        <v>0</v>
      </c>
      <c r="J70" s="40">
        <v>0</v>
      </c>
      <c r="K70" s="51">
        <v>0</v>
      </c>
      <c r="L70" s="51">
        <v>0</v>
      </c>
      <c r="M70" s="56">
        <v>0</v>
      </c>
      <c r="N70" s="52">
        <v>0</v>
      </c>
      <c r="O70" s="52">
        <v>0</v>
      </c>
      <c r="P70" s="52">
        <v>0</v>
      </c>
      <c r="Q70" s="59">
        <v>0</v>
      </c>
      <c r="R70" s="51">
        <v>0</v>
      </c>
      <c r="S70" s="51">
        <v>0</v>
      </c>
      <c r="T70" s="51">
        <v>0</v>
      </c>
      <c r="U70" s="56">
        <v>0</v>
      </c>
      <c r="V70" s="52">
        <v>0</v>
      </c>
      <c r="W70" s="178">
        <v>0</v>
      </c>
      <c r="X70" s="178">
        <v>0</v>
      </c>
      <c r="Y70" s="59">
        <v>0</v>
      </c>
      <c r="Z70" s="52">
        <v>0</v>
      </c>
      <c r="AA70" s="52">
        <v>0</v>
      </c>
      <c r="AB70" s="52">
        <v>0</v>
      </c>
      <c r="AC70" s="59">
        <v>0</v>
      </c>
      <c r="AD70" s="120">
        <v>9</v>
      </c>
      <c r="AE70" s="129">
        <v>24250</v>
      </c>
      <c r="AF70" s="129">
        <v>18875</v>
      </c>
      <c r="AG70" s="136">
        <v>0.4600470481104872</v>
      </c>
      <c r="AH70" s="52">
        <v>0</v>
      </c>
      <c r="AI70" s="120">
        <v>0</v>
      </c>
      <c r="AJ70" s="120">
        <v>0</v>
      </c>
      <c r="AK70" s="98">
        <v>0</v>
      </c>
      <c r="AL70" s="52">
        <v>0</v>
      </c>
      <c r="AM70" s="52">
        <v>0</v>
      </c>
      <c r="AN70" s="52">
        <v>0</v>
      </c>
      <c r="AO70" s="59">
        <v>0</v>
      </c>
      <c r="AP70" s="5"/>
    </row>
    <row r="71" spans="1:42" ht="15.75">
      <c r="A71" s="3" t="s">
        <v>75</v>
      </c>
      <c r="B71" s="40">
        <v>0</v>
      </c>
      <c r="C71" s="51">
        <v>0</v>
      </c>
      <c r="D71" s="51">
        <v>0</v>
      </c>
      <c r="E71" s="56">
        <v>0</v>
      </c>
      <c r="F71" s="69">
        <v>0</v>
      </c>
      <c r="G71" s="62">
        <v>0</v>
      </c>
      <c r="H71" s="62">
        <v>0</v>
      </c>
      <c r="I71" s="59">
        <v>0</v>
      </c>
      <c r="J71" s="40">
        <v>0</v>
      </c>
      <c r="K71" s="51">
        <v>0</v>
      </c>
      <c r="L71" s="51">
        <v>0</v>
      </c>
      <c r="M71" s="56">
        <v>0</v>
      </c>
      <c r="N71" s="52">
        <v>0</v>
      </c>
      <c r="O71" s="52">
        <v>0</v>
      </c>
      <c r="P71" s="52">
        <v>0</v>
      </c>
      <c r="Q71" s="59">
        <v>0</v>
      </c>
      <c r="R71" s="51">
        <v>0</v>
      </c>
      <c r="S71" s="51">
        <v>0</v>
      </c>
      <c r="T71" s="51">
        <v>0</v>
      </c>
      <c r="U71" s="56">
        <v>0</v>
      </c>
      <c r="V71" s="52">
        <v>0</v>
      </c>
      <c r="W71" s="178">
        <v>0</v>
      </c>
      <c r="X71" s="178">
        <v>0</v>
      </c>
      <c r="Y71" s="59">
        <v>0</v>
      </c>
      <c r="Z71" s="52">
        <v>0</v>
      </c>
      <c r="AA71" s="52">
        <v>0</v>
      </c>
      <c r="AB71" s="52">
        <v>0</v>
      </c>
      <c r="AC71" s="59">
        <v>0</v>
      </c>
      <c r="AD71" s="52">
        <v>0</v>
      </c>
      <c r="AE71" s="129">
        <v>0</v>
      </c>
      <c r="AF71" s="52">
        <v>0</v>
      </c>
      <c r="AG71" s="56">
        <v>0</v>
      </c>
      <c r="AH71" s="52">
        <v>0</v>
      </c>
      <c r="AI71" s="120">
        <v>0</v>
      </c>
      <c r="AJ71" s="120">
        <v>0</v>
      </c>
      <c r="AK71" s="98">
        <v>0</v>
      </c>
      <c r="AL71" s="52">
        <v>0</v>
      </c>
      <c r="AM71" s="52">
        <v>0</v>
      </c>
      <c r="AN71" s="52">
        <v>0</v>
      </c>
      <c r="AO71" s="59">
        <v>0</v>
      </c>
      <c r="AP71" s="5"/>
    </row>
    <row r="72" spans="1:42" ht="15.75">
      <c r="A72" s="3" t="s">
        <v>76</v>
      </c>
      <c r="B72" s="40">
        <v>0</v>
      </c>
      <c r="C72" s="51">
        <v>0</v>
      </c>
      <c r="D72" s="51">
        <v>0</v>
      </c>
      <c r="E72" s="56">
        <v>0</v>
      </c>
      <c r="F72" s="69">
        <v>0</v>
      </c>
      <c r="G72" s="62">
        <v>0</v>
      </c>
      <c r="H72" s="62">
        <v>0</v>
      </c>
      <c r="I72" s="59">
        <v>0</v>
      </c>
      <c r="J72" s="40">
        <v>0</v>
      </c>
      <c r="K72" s="51">
        <v>0</v>
      </c>
      <c r="L72" s="51">
        <v>0</v>
      </c>
      <c r="M72" s="56">
        <v>0</v>
      </c>
      <c r="N72" s="52">
        <v>0</v>
      </c>
      <c r="O72" s="52">
        <v>0</v>
      </c>
      <c r="P72" s="52">
        <v>0</v>
      </c>
      <c r="Q72" s="59">
        <v>0</v>
      </c>
      <c r="R72" s="51">
        <v>0</v>
      </c>
      <c r="S72" s="51">
        <v>0</v>
      </c>
      <c r="T72" s="51">
        <v>0</v>
      </c>
      <c r="U72" s="56">
        <v>0</v>
      </c>
      <c r="V72" s="52">
        <v>0</v>
      </c>
      <c r="W72" s="178">
        <v>0</v>
      </c>
      <c r="X72" s="178">
        <v>0</v>
      </c>
      <c r="Y72" s="59">
        <v>0</v>
      </c>
      <c r="Z72" s="52">
        <v>0</v>
      </c>
      <c r="AA72" s="52">
        <v>0</v>
      </c>
      <c r="AB72" s="52">
        <v>0</v>
      </c>
      <c r="AC72" s="73">
        <v>0</v>
      </c>
      <c r="AD72" s="120">
        <v>3</v>
      </c>
      <c r="AE72" s="129">
        <v>20230</v>
      </c>
      <c r="AF72" s="129">
        <v>14719</v>
      </c>
      <c r="AG72" s="56">
        <v>0.383783578691759</v>
      </c>
      <c r="AH72" s="52">
        <v>0</v>
      </c>
      <c r="AI72" s="120">
        <v>0</v>
      </c>
      <c r="AJ72" s="120">
        <v>0</v>
      </c>
      <c r="AK72" s="98">
        <v>0</v>
      </c>
      <c r="AL72" s="52">
        <v>0</v>
      </c>
      <c r="AM72" s="52">
        <v>0</v>
      </c>
      <c r="AN72" s="52">
        <v>0</v>
      </c>
      <c r="AO72" s="59">
        <v>0</v>
      </c>
      <c r="AP72" s="5"/>
    </row>
    <row r="73" spans="1:51" s="18" customFormat="1" ht="15.75">
      <c r="A73" s="30" t="s">
        <v>50</v>
      </c>
      <c r="B73" s="43"/>
      <c r="C73" s="50"/>
      <c r="D73" s="50"/>
      <c r="E73" s="58">
        <v>1</v>
      </c>
      <c r="F73" s="153">
        <f>SUM(F74:F77)</f>
        <v>0</v>
      </c>
      <c r="G73" s="71">
        <v>0</v>
      </c>
      <c r="H73" s="71">
        <v>0</v>
      </c>
      <c r="I73" s="58">
        <v>0</v>
      </c>
      <c r="J73" s="86">
        <v>0</v>
      </c>
      <c r="K73" s="50">
        <v>0</v>
      </c>
      <c r="L73" s="50">
        <v>0</v>
      </c>
      <c r="M73" s="100">
        <v>0</v>
      </c>
      <c r="N73" s="233">
        <f>N74+N75+N76+N77</f>
        <v>0</v>
      </c>
      <c r="O73" s="50">
        <v>0</v>
      </c>
      <c r="P73" s="50">
        <v>0</v>
      </c>
      <c r="Q73" s="58">
        <v>0</v>
      </c>
      <c r="R73" s="222">
        <v>1</v>
      </c>
      <c r="S73" s="50">
        <v>179</v>
      </c>
      <c r="T73" s="50">
        <v>15</v>
      </c>
      <c r="U73" s="58">
        <v>1</v>
      </c>
      <c r="V73" s="50">
        <v>0</v>
      </c>
      <c r="W73" s="178">
        <v>0</v>
      </c>
      <c r="X73" s="178">
        <v>0</v>
      </c>
      <c r="Y73" s="54">
        <v>0</v>
      </c>
      <c r="Z73" s="222">
        <v>4</v>
      </c>
      <c r="AA73" s="50">
        <v>6445.16908</v>
      </c>
      <c r="AB73" s="50">
        <v>6445.16908</v>
      </c>
      <c r="AC73" s="54">
        <v>1</v>
      </c>
      <c r="AD73" s="219">
        <f>AD74+AD75+AD76+AD77</f>
        <v>17</v>
      </c>
      <c r="AE73" s="219">
        <f>AE74+AE75+AE76+AE77</f>
        <v>52712</v>
      </c>
      <c r="AF73" s="219">
        <v>37429</v>
      </c>
      <c r="AG73" s="58">
        <v>1</v>
      </c>
      <c r="AH73" s="50">
        <f>AH76</f>
        <v>0</v>
      </c>
      <c r="AI73" s="140">
        <v>0</v>
      </c>
      <c r="AJ73" s="140">
        <v>0</v>
      </c>
      <c r="AK73" s="150">
        <v>0</v>
      </c>
      <c r="AL73" s="50">
        <v>2</v>
      </c>
      <c r="AM73" s="50">
        <v>7175</v>
      </c>
      <c r="AN73" s="50">
        <v>7025</v>
      </c>
      <c r="AO73" s="54">
        <v>1.0000000000936586</v>
      </c>
      <c r="AP73" s="5"/>
      <c r="AQ73" s="14"/>
      <c r="AR73" s="14"/>
      <c r="AS73" s="14"/>
      <c r="AT73" s="14"/>
      <c r="AU73" s="14"/>
      <c r="AV73" s="14"/>
      <c r="AW73" s="14"/>
      <c r="AX73" s="14"/>
      <c r="AY73" s="14"/>
    </row>
    <row r="74" spans="1:42" ht="15.75">
      <c r="A74" s="3" t="s">
        <v>42</v>
      </c>
      <c r="B74" s="40">
        <v>1</v>
      </c>
      <c r="C74" s="51">
        <v>1022</v>
      </c>
      <c r="D74" s="51">
        <v>869</v>
      </c>
      <c r="E74" s="56">
        <v>1</v>
      </c>
      <c r="F74" s="69">
        <v>0</v>
      </c>
      <c r="G74" s="62">
        <v>0</v>
      </c>
      <c r="H74" s="62">
        <v>0</v>
      </c>
      <c r="I74" s="59">
        <v>0</v>
      </c>
      <c r="J74" s="40">
        <v>0</v>
      </c>
      <c r="K74" s="51">
        <v>0</v>
      </c>
      <c r="L74" s="51">
        <v>0</v>
      </c>
      <c r="M74" s="56">
        <v>0</v>
      </c>
      <c r="N74" s="52">
        <v>0</v>
      </c>
      <c r="O74" s="52">
        <v>0</v>
      </c>
      <c r="P74" s="52">
        <v>0</v>
      </c>
      <c r="Q74" s="58">
        <v>0</v>
      </c>
      <c r="R74" s="51">
        <v>1</v>
      </c>
      <c r="S74" s="51">
        <v>179</v>
      </c>
      <c r="T74" s="51">
        <v>15</v>
      </c>
      <c r="U74" s="56">
        <v>1</v>
      </c>
      <c r="V74" s="52">
        <v>0</v>
      </c>
      <c r="W74" s="178">
        <v>0</v>
      </c>
      <c r="X74" s="178">
        <v>0</v>
      </c>
      <c r="Y74" s="59">
        <v>0</v>
      </c>
      <c r="Z74" s="52">
        <v>4</v>
      </c>
      <c r="AA74" s="52">
        <v>6445.16908</v>
      </c>
      <c r="AB74" s="52">
        <v>6445.16908</v>
      </c>
      <c r="AC74" s="59">
        <v>1</v>
      </c>
      <c r="AD74" s="92">
        <v>15</v>
      </c>
      <c r="AE74" s="129">
        <v>48275</v>
      </c>
      <c r="AF74" s="129">
        <v>35862</v>
      </c>
      <c r="AG74" s="56">
        <v>0.9158256184550008</v>
      </c>
      <c r="AH74" s="52">
        <v>0</v>
      </c>
      <c r="AI74" s="120">
        <v>0</v>
      </c>
      <c r="AJ74" s="120">
        <v>0</v>
      </c>
      <c r="AK74" s="98">
        <v>0</v>
      </c>
      <c r="AL74" s="52">
        <v>2</v>
      </c>
      <c r="AM74" s="52">
        <v>7175</v>
      </c>
      <c r="AN74" s="52">
        <v>7025</v>
      </c>
      <c r="AO74" s="59">
        <v>1.0000000000936586</v>
      </c>
      <c r="AP74" s="5"/>
    </row>
    <row r="75" spans="1:42" ht="15.75">
      <c r="A75" s="3" t="s">
        <v>43</v>
      </c>
      <c r="B75" s="40">
        <v>0</v>
      </c>
      <c r="C75" s="51">
        <v>0</v>
      </c>
      <c r="D75" s="51">
        <v>0</v>
      </c>
      <c r="E75" s="56">
        <v>0</v>
      </c>
      <c r="F75" s="69">
        <v>0</v>
      </c>
      <c r="G75" s="62">
        <v>0</v>
      </c>
      <c r="H75" s="62">
        <v>0</v>
      </c>
      <c r="I75" s="59">
        <v>0</v>
      </c>
      <c r="J75" s="40">
        <v>0</v>
      </c>
      <c r="K75" s="51">
        <v>0</v>
      </c>
      <c r="L75" s="51">
        <v>0</v>
      </c>
      <c r="M75" s="56">
        <v>0</v>
      </c>
      <c r="N75" s="52">
        <v>0</v>
      </c>
      <c r="O75" s="52">
        <v>0</v>
      </c>
      <c r="P75" s="52">
        <v>0</v>
      </c>
      <c r="Q75" s="59">
        <v>0</v>
      </c>
      <c r="R75" s="51">
        <v>0</v>
      </c>
      <c r="S75" s="51">
        <v>0</v>
      </c>
      <c r="T75" s="51">
        <v>0</v>
      </c>
      <c r="U75" s="56">
        <v>0</v>
      </c>
      <c r="V75" s="52">
        <v>0</v>
      </c>
      <c r="W75" s="178">
        <v>0</v>
      </c>
      <c r="X75" s="178">
        <v>0</v>
      </c>
      <c r="Y75" s="59">
        <v>0</v>
      </c>
      <c r="Z75" s="52">
        <v>0</v>
      </c>
      <c r="AA75" s="52">
        <v>0</v>
      </c>
      <c r="AB75" s="52">
        <v>0</v>
      </c>
      <c r="AC75" s="59">
        <v>0</v>
      </c>
      <c r="AD75" s="52">
        <v>0</v>
      </c>
      <c r="AE75" s="92">
        <v>0</v>
      </c>
      <c r="AF75" s="52"/>
      <c r="AG75" s="56"/>
      <c r="AH75" s="52">
        <v>0</v>
      </c>
      <c r="AI75" s="92">
        <v>0</v>
      </c>
      <c r="AJ75" s="92">
        <v>0</v>
      </c>
      <c r="AK75" s="98">
        <v>0</v>
      </c>
      <c r="AL75" s="52">
        <v>0</v>
      </c>
      <c r="AM75" s="52">
        <v>0</v>
      </c>
      <c r="AN75" s="52">
        <v>0</v>
      </c>
      <c r="AO75" s="59">
        <v>0</v>
      </c>
      <c r="AP75" s="5"/>
    </row>
    <row r="76" spans="1:42" ht="15.75">
      <c r="A76" s="3" t="s">
        <v>44</v>
      </c>
      <c r="B76" s="40">
        <v>0</v>
      </c>
      <c r="C76" s="51">
        <v>0</v>
      </c>
      <c r="D76" s="51">
        <v>0</v>
      </c>
      <c r="E76" s="56">
        <v>0</v>
      </c>
      <c r="F76" s="69">
        <v>0</v>
      </c>
      <c r="G76" s="62">
        <v>0</v>
      </c>
      <c r="H76" s="62">
        <v>0</v>
      </c>
      <c r="I76" s="59">
        <v>0</v>
      </c>
      <c r="J76" s="40">
        <v>0</v>
      </c>
      <c r="K76" s="51">
        <v>0</v>
      </c>
      <c r="L76" s="51">
        <v>0</v>
      </c>
      <c r="M76" s="56">
        <v>0</v>
      </c>
      <c r="N76" s="52">
        <v>0</v>
      </c>
      <c r="O76" s="52">
        <v>0</v>
      </c>
      <c r="P76" s="52">
        <v>0</v>
      </c>
      <c r="Q76" s="59">
        <v>0</v>
      </c>
      <c r="R76" s="51">
        <v>0</v>
      </c>
      <c r="S76" s="51">
        <v>0</v>
      </c>
      <c r="T76" s="51">
        <v>0</v>
      </c>
      <c r="U76" s="56">
        <v>0</v>
      </c>
      <c r="V76" s="52">
        <v>0</v>
      </c>
      <c r="W76" s="178">
        <v>0</v>
      </c>
      <c r="X76" s="178">
        <v>0</v>
      </c>
      <c r="Y76" s="59">
        <v>0</v>
      </c>
      <c r="Z76" s="52">
        <v>0</v>
      </c>
      <c r="AA76" s="52">
        <v>0</v>
      </c>
      <c r="AB76" s="52">
        <v>0</v>
      </c>
      <c r="AC76" s="59">
        <v>0</v>
      </c>
      <c r="AD76" s="52">
        <v>2</v>
      </c>
      <c r="AE76" s="92">
        <v>4437</v>
      </c>
      <c r="AF76" s="92">
        <v>1567</v>
      </c>
      <c r="AG76" s="98">
        <v>0.08417438154499925</v>
      </c>
      <c r="AH76" s="52">
        <v>0</v>
      </c>
      <c r="AI76" s="92">
        <v>0</v>
      </c>
      <c r="AJ76" s="92">
        <v>0</v>
      </c>
      <c r="AK76" s="98">
        <v>0</v>
      </c>
      <c r="AL76" s="52">
        <v>0</v>
      </c>
      <c r="AM76" s="52">
        <v>0</v>
      </c>
      <c r="AN76" s="52">
        <v>0</v>
      </c>
      <c r="AO76" s="59">
        <v>0</v>
      </c>
      <c r="AP76" s="5"/>
    </row>
    <row r="77" spans="1:42" ht="15.75">
      <c r="A77" s="3" t="s">
        <v>45</v>
      </c>
      <c r="B77" s="40">
        <v>0</v>
      </c>
      <c r="C77" s="52">
        <v>0</v>
      </c>
      <c r="D77" s="52">
        <v>0</v>
      </c>
      <c r="E77" s="59">
        <v>0</v>
      </c>
      <c r="F77" s="69">
        <v>0</v>
      </c>
      <c r="G77" s="62">
        <v>0</v>
      </c>
      <c r="H77" s="62">
        <v>0</v>
      </c>
      <c r="I77" s="59">
        <v>0</v>
      </c>
      <c r="J77" s="88">
        <v>0</v>
      </c>
      <c r="K77" s="52">
        <v>0</v>
      </c>
      <c r="L77" s="52">
        <v>0</v>
      </c>
      <c r="M77" s="59">
        <v>0</v>
      </c>
      <c r="N77" s="52">
        <v>0</v>
      </c>
      <c r="O77" s="52">
        <v>0</v>
      </c>
      <c r="P77" s="52">
        <v>0</v>
      </c>
      <c r="Q77" s="59">
        <v>0</v>
      </c>
      <c r="R77" s="40">
        <v>0</v>
      </c>
      <c r="S77" s="88">
        <v>0</v>
      </c>
      <c r="T77" s="88">
        <v>0</v>
      </c>
      <c r="U77" s="59">
        <v>0</v>
      </c>
      <c r="V77" s="52">
        <v>0</v>
      </c>
      <c r="W77" s="178">
        <v>0</v>
      </c>
      <c r="X77" s="178">
        <v>0</v>
      </c>
      <c r="Y77" s="59">
        <v>0</v>
      </c>
      <c r="Z77" s="52">
        <v>0</v>
      </c>
      <c r="AA77" s="52">
        <v>0</v>
      </c>
      <c r="AB77" s="52">
        <v>0</v>
      </c>
      <c r="AC77" s="73">
        <v>0</v>
      </c>
      <c r="AD77" s="52">
        <v>0</v>
      </c>
      <c r="AE77" s="92">
        <v>0</v>
      </c>
      <c r="AF77" s="52">
        <v>0</v>
      </c>
      <c r="AG77" s="59">
        <v>0</v>
      </c>
      <c r="AH77" s="52">
        <v>0</v>
      </c>
      <c r="AI77" s="120">
        <v>0</v>
      </c>
      <c r="AJ77" s="120">
        <v>0</v>
      </c>
      <c r="AK77" s="149">
        <v>0</v>
      </c>
      <c r="AL77" s="52">
        <v>0</v>
      </c>
      <c r="AM77" s="52">
        <v>0</v>
      </c>
      <c r="AN77" s="72">
        <v>0</v>
      </c>
      <c r="AO77" s="59">
        <v>0</v>
      </c>
      <c r="AP77" s="5"/>
    </row>
    <row r="78" spans="1:51" s="18" customFormat="1" ht="15.75">
      <c r="A78" s="30" t="s">
        <v>77</v>
      </c>
      <c r="B78" s="43"/>
      <c r="C78" s="50"/>
      <c r="D78" s="50"/>
      <c r="E78" s="58">
        <v>1</v>
      </c>
      <c r="F78" s="153">
        <f>F79+F80</f>
        <v>0</v>
      </c>
      <c r="G78" s="50">
        <v>0</v>
      </c>
      <c r="H78" s="70">
        <v>0</v>
      </c>
      <c r="I78" s="58">
        <v>0</v>
      </c>
      <c r="J78" s="86">
        <v>0</v>
      </c>
      <c r="K78" s="50">
        <v>0</v>
      </c>
      <c r="L78" s="50">
        <v>0</v>
      </c>
      <c r="M78" s="100">
        <v>0</v>
      </c>
      <c r="N78" s="233">
        <f>N79+N80+N81+N82</f>
        <v>0</v>
      </c>
      <c r="O78" s="50">
        <v>0</v>
      </c>
      <c r="P78" s="50">
        <v>0</v>
      </c>
      <c r="Q78" s="58">
        <v>0</v>
      </c>
      <c r="R78" s="222">
        <v>1</v>
      </c>
      <c r="S78" s="50">
        <v>179</v>
      </c>
      <c r="T78" s="50">
        <v>15</v>
      </c>
      <c r="U78" s="58">
        <v>1</v>
      </c>
      <c r="V78" s="50">
        <v>0</v>
      </c>
      <c r="W78" s="176">
        <v>0</v>
      </c>
      <c r="X78" s="178">
        <v>0</v>
      </c>
      <c r="Y78" s="54">
        <v>0</v>
      </c>
      <c r="Z78" s="222">
        <v>4</v>
      </c>
      <c r="AA78" s="50">
        <v>6445.16908</v>
      </c>
      <c r="AB78" s="50">
        <v>6445.16908</v>
      </c>
      <c r="AC78" s="54">
        <v>1</v>
      </c>
      <c r="AD78" s="219">
        <f>AD79+AD80+AD81+AD82</f>
        <v>17</v>
      </c>
      <c r="AE78" s="219">
        <f>AE79+AE80+AE81+AE82</f>
        <v>52712</v>
      </c>
      <c r="AF78" s="219">
        <f>AF79+AF80+AF81+AF82</f>
        <v>37429</v>
      </c>
      <c r="AG78" s="58">
        <v>1</v>
      </c>
      <c r="AH78" s="50">
        <f>AH80</f>
        <v>0</v>
      </c>
      <c r="AI78" s="140">
        <v>0</v>
      </c>
      <c r="AJ78" s="140">
        <v>0</v>
      </c>
      <c r="AK78" s="150">
        <v>0</v>
      </c>
      <c r="AL78" s="50">
        <v>2</v>
      </c>
      <c r="AM78" s="50">
        <v>7175</v>
      </c>
      <c r="AN78" s="50">
        <v>7025</v>
      </c>
      <c r="AO78" s="54">
        <v>1.0000000000936586</v>
      </c>
      <c r="AP78" s="5"/>
      <c r="AQ78" s="14"/>
      <c r="AR78" s="14"/>
      <c r="AS78" s="14"/>
      <c r="AT78" s="14"/>
      <c r="AU78" s="14"/>
      <c r="AV78" s="14"/>
      <c r="AW78" s="14"/>
      <c r="AX78" s="14"/>
      <c r="AY78" s="14"/>
    </row>
    <row r="79" spans="1:42" ht="15.75">
      <c r="A79" s="3" t="s">
        <v>78</v>
      </c>
      <c r="B79" s="40">
        <v>1</v>
      </c>
      <c r="C79" s="51">
        <v>1022</v>
      </c>
      <c r="D79" s="51">
        <v>869</v>
      </c>
      <c r="E79" s="56">
        <v>1</v>
      </c>
      <c r="F79" s="69">
        <v>0</v>
      </c>
      <c r="G79" s="72">
        <v>0</v>
      </c>
      <c r="H79" s="62">
        <v>0</v>
      </c>
      <c r="I79" s="59">
        <v>0</v>
      </c>
      <c r="J79" s="40">
        <v>0</v>
      </c>
      <c r="K79" s="51">
        <v>0</v>
      </c>
      <c r="L79" s="51">
        <v>0</v>
      </c>
      <c r="M79" s="56">
        <v>0</v>
      </c>
      <c r="N79" s="52">
        <v>0</v>
      </c>
      <c r="O79" s="52">
        <v>0</v>
      </c>
      <c r="P79" s="52">
        <v>0</v>
      </c>
      <c r="Q79" s="59">
        <v>0</v>
      </c>
      <c r="R79" s="51">
        <v>1</v>
      </c>
      <c r="S79" s="51">
        <v>179</v>
      </c>
      <c r="T79" s="51">
        <v>15</v>
      </c>
      <c r="U79" s="56">
        <v>1</v>
      </c>
      <c r="V79" s="52">
        <v>0</v>
      </c>
      <c r="W79" s="178">
        <v>0</v>
      </c>
      <c r="X79" s="178">
        <v>0</v>
      </c>
      <c r="Y79" s="59">
        <v>0</v>
      </c>
      <c r="Z79" s="52">
        <v>4</v>
      </c>
      <c r="AA79" s="52">
        <v>6445.16908</v>
      </c>
      <c r="AB79" s="52">
        <v>6445.16908</v>
      </c>
      <c r="AC79" s="59">
        <v>1</v>
      </c>
      <c r="AD79" s="92">
        <v>14</v>
      </c>
      <c r="AE79" s="129">
        <v>45035</v>
      </c>
      <c r="AF79" s="129">
        <v>34095</v>
      </c>
      <c r="AG79" s="56">
        <v>0.854359538624981</v>
      </c>
      <c r="AH79" s="92">
        <v>0</v>
      </c>
      <c r="AI79" s="120">
        <v>0</v>
      </c>
      <c r="AJ79" s="120">
        <v>0</v>
      </c>
      <c r="AK79" s="98">
        <v>0</v>
      </c>
      <c r="AL79" s="52">
        <v>2</v>
      </c>
      <c r="AM79" s="52">
        <v>7175</v>
      </c>
      <c r="AN79" s="52">
        <v>7025</v>
      </c>
      <c r="AO79" s="59">
        <v>1.0000000000936586</v>
      </c>
      <c r="AP79" s="5"/>
    </row>
    <row r="80" spans="1:42" ht="15.75">
      <c r="A80" s="3" t="s">
        <v>79</v>
      </c>
      <c r="B80" s="40">
        <v>0</v>
      </c>
      <c r="C80" s="51">
        <v>0</v>
      </c>
      <c r="D80" s="51">
        <v>0</v>
      </c>
      <c r="E80" s="56">
        <v>0</v>
      </c>
      <c r="F80" s="69">
        <v>0</v>
      </c>
      <c r="G80" s="62">
        <v>0</v>
      </c>
      <c r="H80" s="62">
        <v>0</v>
      </c>
      <c r="I80" s="59">
        <v>0</v>
      </c>
      <c r="J80" s="40">
        <v>0</v>
      </c>
      <c r="K80" s="51">
        <v>0</v>
      </c>
      <c r="L80" s="51">
        <v>0</v>
      </c>
      <c r="M80" s="56">
        <v>0</v>
      </c>
      <c r="N80" s="166">
        <v>0</v>
      </c>
      <c r="O80" s="52">
        <v>0</v>
      </c>
      <c r="P80" s="52">
        <v>0</v>
      </c>
      <c r="Q80" s="58">
        <v>0</v>
      </c>
      <c r="R80" s="51">
        <v>0</v>
      </c>
      <c r="S80" s="51">
        <v>0</v>
      </c>
      <c r="T80" s="51">
        <v>0</v>
      </c>
      <c r="U80" s="56">
        <v>0</v>
      </c>
      <c r="V80" s="52">
        <v>0</v>
      </c>
      <c r="W80" s="178">
        <v>0</v>
      </c>
      <c r="X80" s="178">
        <v>0</v>
      </c>
      <c r="Y80" s="59">
        <v>0</v>
      </c>
      <c r="Z80" s="52">
        <v>0</v>
      </c>
      <c r="AA80" s="52">
        <v>0</v>
      </c>
      <c r="AB80" s="52">
        <v>0</v>
      </c>
      <c r="AC80" s="59">
        <v>0</v>
      </c>
      <c r="AD80" s="92">
        <v>3</v>
      </c>
      <c r="AE80" s="133">
        <v>7677</v>
      </c>
      <c r="AF80" s="133">
        <v>3334</v>
      </c>
      <c r="AG80" s="56">
        <v>0.14564046137501896</v>
      </c>
      <c r="AH80" s="92">
        <v>0</v>
      </c>
      <c r="AI80" s="92">
        <v>0</v>
      </c>
      <c r="AJ80" s="92">
        <v>0</v>
      </c>
      <c r="AK80" s="98">
        <v>0</v>
      </c>
      <c r="AL80" s="52">
        <v>0</v>
      </c>
      <c r="AM80" s="52">
        <v>0</v>
      </c>
      <c r="AN80" s="52">
        <v>0</v>
      </c>
      <c r="AO80" s="59">
        <v>0</v>
      </c>
      <c r="AP80" s="5"/>
    </row>
    <row r="81" spans="1:42" ht="15.75">
      <c r="A81" s="3" t="s">
        <v>80</v>
      </c>
      <c r="B81" s="40">
        <v>0</v>
      </c>
      <c r="C81" s="51">
        <v>0</v>
      </c>
      <c r="D81" s="51">
        <v>0</v>
      </c>
      <c r="E81" s="56">
        <v>0</v>
      </c>
      <c r="F81" s="62">
        <v>0</v>
      </c>
      <c r="G81" s="72">
        <v>0</v>
      </c>
      <c r="H81" s="62">
        <v>0</v>
      </c>
      <c r="I81" s="59">
        <v>0</v>
      </c>
      <c r="J81" s="40">
        <v>0</v>
      </c>
      <c r="K81" s="51">
        <v>0</v>
      </c>
      <c r="L81" s="51">
        <v>0</v>
      </c>
      <c r="M81" s="56">
        <v>0</v>
      </c>
      <c r="N81" s="52">
        <v>0</v>
      </c>
      <c r="O81" s="52">
        <v>0</v>
      </c>
      <c r="P81" s="52">
        <v>0</v>
      </c>
      <c r="Q81" s="59">
        <v>0</v>
      </c>
      <c r="R81" s="40">
        <v>0</v>
      </c>
      <c r="S81" s="40">
        <v>0</v>
      </c>
      <c r="T81" s="40">
        <v>0</v>
      </c>
      <c r="U81" s="56">
        <v>0</v>
      </c>
      <c r="V81" s="52">
        <v>0</v>
      </c>
      <c r="W81" s="178">
        <v>0</v>
      </c>
      <c r="X81" s="178">
        <v>0</v>
      </c>
      <c r="Y81" s="59">
        <v>0</v>
      </c>
      <c r="Z81" s="52">
        <v>0</v>
      </c>
      <c r="AA81" s="52">
        <v>0</v>
      </c>
      <c r="AB81" s="52">
        <v>0</v>
      </c>
      <c r="AC81" s="59">
        <v>0</v>
      </c>
      <c r="AD81" s="52">
        <v>0</v>
      </c>
      <c r="AE81" s="52">
        <v>0</v>
      </c>
      <c r="AF81" s="52">
        <v>0</v>
      </c>
      <c r="AG81" s="56">
        <v>0</v>
      </c>
      <c r="AH81" s="92">
        <v>0</v>
      </c>
      <c r="AI81" s="92">
        <v>0</v>
      </c>
      <c r="AJ81" s="92">
        <v>0</v>
      </c>
      <c r="AK81" s="98">
        <v>0</v>
      </c>
      <c r="AL81" s="88">
        <v>0</v>
      </c>
      <c r="AM81" s="52">
        <v>0</v>
      </c>
      <c r="AN81" s="52">
        <v>0</v>
      </c>
      <c r="AO81" s="59">
        <v>0</v>
      </c>
      <c r="AP81" s="5"/>
    </row>
    <row r="82" spans="1:42" ht="15.75">
      <c r="A82" s="3" t="s">
        <v>81</v>
      </c>
      <c r="B82" s="40">
        <v>0</v>
      </c>
      <c r="C82" s="51">
        <v>0</v>
      </c>
      <c r="D82" s="51">
        <v>0</v>
      </c>
      <c r="E82" s="56">
        <v>0</v>
      </c>
      <c r="F82" s="62">
        <v>0</v>
      </c>
      <c r="G82" s="72">
        <v>0</v>
      </c>
      <c r="H82" s="62">
        <v>0</v>
      </c>
      <c r="I82" s="59">
        <v>0</v>
      </c>
      <c r="J82" s="40">
        <v>0</v>
      </c>
      <c r="K82" s="51">
        <v>0</v>
      </c>
      <c r="L82" s="51">
        <v>0</v>
      </c>
      <c r="M82" s="56">
        <v>0</v>
      </c>
      <c r="N82" s="88">
        <v>0</v>
      </c>
      <c r="O82" s="52">
        <v>0</v>
      </c>
      <c r="P82" s="52">
        <v>0</v>
      </c>
      <c r="Q82" s="59">
        <v>0</v>
      </c>
      <c r="R82" s="40">
        <v>0</v>
      </c>
      <c r="S82" s="40">
        <v>0</v>
      </c>
      <c r="T82" s="40">
        <v>0</v>
      </c>
      <c r="U82" s="56">
        <v>0</v>
      </c>
      <c r="V82" s="88">
        <v>0</v>
      </c>
      <c r="W82" s="186">
        <v>0</v>
      </c>
      <c r="X82" s="186">
        <v>0</v>
      </c>
      <c r="Y82" s="59">
        <v>0</v>
      </c>
      <c r="Z82" s="52">
        <v>0</v>
      </c>
      <c r="AA82" s="52">
        <v>0</v>
      </c>
      <c r="AB82" s="52">
        <v>0</v>
      </c>
      <c r="AC82" s="59">
        <v>0</v>
      </c>
      <c r="AD82" s="52">
        <v>0</v>
      </c>
      <c r="AE82" s="52">
        <v>0</v>
      </c>
      <c r="AF82" s="52">
        <v>0</v>
      </c>
      <c r="AG82" s="56">
        <v>0</v>
      </c>
      <c r="AH82" s="92">
        <v>0</v>
      </c>
      <c r="AI82" s="92">
        <v>0</v>
      </c>
      <c r="AJ82" s="92">
        <v>0</v>
      </c>
      <c r="AK82" s="98">
        <v>0</v>
      </c>
      <c r="AL82" s="88">
        <v>0</v>
      </c>
      <c r="AM82" s="52">
        <v>0</v>
      </c>
      <c r="AN82" s="52">
        <v>0</v>
      </c>
      <c r="AO82" s="59">
        <v>0</v>
      </c>
      <c r="AP82" s="5"/>
    </row>
    <row r="83" spans="1:40" ht="15.75">
      <c r="A83" s="5"/>
      <c r="B83" s="6"/>
      <c r="C83" s="53"/>
      <c r="D83" s="53"/>
      <c r="E83" s="60"/>
      <c r="F83" s="11"/>
      <c r="G83" s="11"/>
      <c r="H83" s="11"/>
      <c r="I83" s="75"/>
      <c r="J83" s="12"/>
      <c r="K83" s="13"/>
      <c r="L83" s="13"/>
      <c r="M83" s="75"/>
      <c r="R83" s="6"/>
      <c r="S83" s="6"/>
      <c r="T83" s="6"/>
      <c r="V83" s="110"/>
      <c r="W83" s="110"/>
      <c r="X83" s="110"/>
      <c r="Y83" s="110"/>
      <c r="AN83" s="141"/>
    </row>
    <row r="84" spans="1:40" ht="84.75" customHeight="1">
      <c r="A84" s="31" t="s">
        <v>86</v>
      </c>
      <c r="B84" s="45"/>
      <c r="C84" s="45"/>
      <c r="D84" s="45"/>
      <c r="E84" s="45"/>
      <c r="V84" s="110"/>
      <c r="W84" s="110"/>
      <c r="X84" s="110"/>
      <c r="Y84" s="110"/>
      <c r="AN84" s="141"/>
    </row>
    <row r="85" spans="1:25" ht="39" customHeight="1">
      <c r="A85" s="31" t="s">
        <v>82</v>
      </c>
      <c r="B85" s="45"/>
      <c r="C85" s="45"/>
      <c r="D85" s="45"/>
      <c r="E85" s="45"/>
      <c r="V85" s="110"/>
      <c r="W85" s="110"/>
      <c r="X85" s="110"/>
      <c r="Y85" s="110"/>
    </row>
    <row r="86" spans="1:25" ht="15.75">
      <c r="A86" s="22"/>
      <c r="B86" s="45"/>
      <c r="C86" s="45"/>
      <c r="D86" s="45"/>
      <c r="E86" s="45"/>
      <c r="V86" s="110"/>
      <c r="W86" s="110"/>
      <c r="X86" s="110"/>
      <c r="Y86" s="110"/>
    </row>
    <row r="87" spans="1:25" ht="15.75">
      <c r="A87" s="22"/>
      <c r="B87" s="45"/>
      <c r="C87" s="45"/>
      <c r="D87" s="45"/>
      <c r="E87" s="45"/>
      <c r="V87" s="110"/>
      <c r="W87" s="110"/>
      <c r="X87" s="110"/>
      <c r="Y87" s="110"/>
    </row>
    <row r="88" spans="1:25" ht="15.75">
      <c r="A88" s="10"/>
      <c r="B88" s="45"/>
      <c r="C88" s="45"/>
      <c r="D88" s="45"/>
      <c r="E88" s="45"/>
      <c r="V88" s="110"/>
      <c r="W88" s="110"/>
      <c r="X88" s="110"/>
      <c r="Y88" s="110"/>
    </row>
    <row r="89" spans="1:25" ht="15.75">
      <c r="A89" s="10"/>
      <c r="B89" s="246"/>
      <c r="C89" s="246"/>
      <c r="D89" s="6"/>
      <c r="E89" s="7"/>
      <c r="V89" s="110"/>
      <c r="W89" s="110"/>
      <c r="X89" s="110"/>
      <c r="Y89" s="110"/>
    </row>
    <row r="90" spans="1:25" ht="15.75">
      <c r="A90" s="17"/>
      <c r="B90" s="247"/>
      <c r="C90" s="247"/>
      <c r="D90" s="15"/>
      <c r="E90" s="15"/>
      <c r="V90" s="110"/>
      <c r="W90" s="110"/>
      <c r="X90" s="110"/>
      <c r="Y90" s="110"/>
    </row>
    <row r="91" spans="1:25" ht="15.75">
      <c r="A91" s="10"/>
      <c r="E91" s="15"/>
      <c r="V91" s="110"/>
      <c r="W91" s="110"/>
      <c r="X91" s="110"/>
      <c r="Y91" s="110"/>
    </row>
    <row r="92" spans="1:25" ht="15.75">
      <c r="A92" s="10"/>
      <c r="V92" s="110"/>
      <c r="W92" s="110"/>
      <c r="X92" s="110"/>
      <c r="Y92" s="110"/>
    </row>
    <row r="93" spans="1:25" ht="15.75">
      <c r="A93" s="10"/>
      <c r="V93" s="110"/>
      <c r="W93" s="110"/>
      <c r="X93" s="110"/>
      <c r="Y93" s="110"/>
    </row>
    <row r="94" spans="1:25" ht="15.75">
      <c r="A94" s="10"/>
      <c r="V94" s="110"/>
      <c r="W94" s="110"/>
      <c r="X94" s="110"/>
      <c r="Y94" s="110"/>
    </row>
    <row r="95" spans="22:25" ht="15.75">
      <c r="V95" s="110"/>
      <c r="W95" s="110"/>
      <c r="X95" s="110"/>
      <c r="Y95" s="110"/>
    </row>
    <row r="96" spans="22:25" ht="15.75">
      <c r="V96" s="110"/>
      <c r="W96" s="110"/>
      <c r="X96" s="110"/>
      <c r="Y96" s="110"/>
    </row>
    <row r="97" spans="22:25" ht="15.75">
      <c r="V97" s="110"/>
      <c r="W97" s="110"/>
      <c r="X97" s="110"/>
      <c r="Y97" s="110"/>
    </row>
    <row r="98" spans="22:25" ht="15.75">
      <c r="V98" s="110"/>
      <c r="W98" s="110"/>
      <c r="X98" s="110"/>
      <c r="Y98" s="110"/>
    </row>
    <row r="99" spans="22:25" ht="15.75">
      <c r="V99" s="110"/>
      <c r="W99" s="110"/>
      <c r="X99" s="110"/>
      <c r="Y99" s="110"/>
    </row>
    <row r="100" spans="22:25" ht="15.75">
      <c r="V100" s="110"/>
      <c r="W100" s="110"/>
      <c r="X100" s="110"/>
      <c r="Y100" s="110"/>
    </row>
    <row r="101" spans="22:25" ht="15.75">
      <c r="V101" s="110"/>
      <c r="W101" s="110"/>
      <c r="X101" s="110"/>
      <c r="Y101" s="110"/>
    </row>
    <row r="102" spans="22:25" ht="15.75">
      <c r="V102" s="110"/>
      <c r="W102" s="110"/>
      <c r="X102" s="110"/>
      <c r="Y102" s="110"/>
    </row>
    <row r="103" spans="22:25" ht="15.75">
      <c r="V103" s="110"/>
      <c r="W103" s="110"/>
      <c r="X103" s="110"/>
      <c r="Y103" s="110"/>
    </row>
    <row r="104" spans="22:25" ht="15.75">
      <c r="V104" s="110"/>
      <c r="W104" s="110"/>
      <c r="X104" s="110"/>
      <c r="Y104" s="110"/>
    </row>
    <row r="105" spans="22:25" ht="15.75">
      <c r="V105" s="110"/>
      <c r="W105" s="110"/>
      <c r="X105" s="110"/>
      <c r="Y105" s="110"/>
    </row>
    <row r="106" spans="22:25" ht="15.75">
      <c r="V106" s="110"/>
      <c r="W106" s="110"/>
      <c r="X106" s="110"/>
      <c r="Y106" s="110"/>
    </row>
    <row r="107" spans="22:25" ht="15.75">
      <c r="V107" s="110"/>
      <c r="W107" s="110"/>
      <c r="X107" s="110"/>
      <c r="Y107" s="110"/>
    </row>
    <row r="108" spans="22:25" ht="15.75">
      <c r="V108" s="110"/>
      <c r="W108" s="110"/>
      <c r="X108" s="110"/>
      <c r="Y108" s="110"/>
    </row>
    <row r="109" spans="22:25" ht="15.75">
      <c r="V109" s="110"/>
      <c r="W109" s="110"/>
      <c r="X109" s="110"/>
      <c r="Y109" s="110"/>
    </row>
    <row r="110" spans="22:25" ht="15.75">
      <c r="V110" s="110"/>
      <c r="W110" s="110"/>
      <c r="X110" s="110"/>
      <c r="Y110" s="110"/>
    </row>
    <row r="111" spans="22:25" ht="15.75">
      <c r="V111" s="110"/>
      <c r="W111" s="110"/>
      <c r="X111" s="110"/>
      <c r="Y111" s="110"/>
    </row>
    <row r="112" spans="22:25" ht="15.75">
      <c r="V112" s="110"/>
      <c r="W112" s="110"/>
      <c r="X112" s="110"/>
      <c r="Y112" s="110"/>
    </row>
    <row r="113" spans="22:25" ht="15.75">
      <c r="V113" s="110"/>
      <c r="W113" s="110"/>
      <c r="X113" s="110"/>
      <c r="Y113" s="110"/>
    </row>
    <row r="114" spans="22:25" ht="15.75">
      <c r="V114" s="110"/>
      <c r="W114" s="110"/>
      <c r="X114" s="110"/>
      <c r="Y114" s="110"/>
    </row>
    <row r="115" spans="22:25" ht="15.75">
      <c r="V115" s="110"/>
      <c r="W115" s="110"/>
      <c r="X115" s="110"/>
      <c r="Y115" s="110"/>
    </row>
    <row r="116" spans="22:25" ht="15.75">
      <c r="V116" s="110"/>
      <c r="W116" s="110"/>
      <c r="X116" s="110"/>
      <c r="Y116" s="110"/>
    </row>
    <row r="117" spans="22:25" ht="15.75">
      <c r="V117" s="110"/>
      <c r="W117" s="110"/>
      <c r="X117" s="110"/>
      <c r="Y117" s="110"/>
    </row>
    <row r="118" spans="22:25" ht="15.75">
      <c r="V118" s="110"/>
      <c r="W118" s="110"/>
      <c r="X118" s="110"/>
      <c r="Y118" s="110"/>
    </row>
    <row r="119" spans="22:25" ht="15.75">
      <c r="V119" s="110"/>
      <c r="W119" s="110"/>
      <c r="X119" s="110"/>
      <c r="Y119" s="110"/>
    </row>
    <row r="120" spans="22:25" ht="15.75">
      <c r="V120" s="110"/>
      <c r="W120" s="110"/>
      <c r="X120" s="110"/>
      <c r="Y120" s="110"/>
    </row>
    <row r="121" spans="22:25" ht="15.75">
      <c r="V121" s="110"/>
      <c r="W121" s="110"/>
      <c r="X121" s="110"/>
      <c r="Y121" s="110"/>
    </row>
    <row r="122" spans="22:25" ht="15.75">
      <c r="V122" s="110"/>
      <c r="W122" s="110"/>
      <c r="X122" s="110"/>
      <c r="Y122" s="110"/>
    </row>
    <row r="123" spans="22:25" ht="15.75">
      <c r="V123" s="110"/>
      <c r="W123" s="110"/>
      <c r="X123" s="110"/>
      <c r="Y123" s="110"/>
    </row>
    <row r="124" spans="22:25" ht="15.75">
      <c r="V124" s="110"/>
      <c r="W124" s="110"/>
      <c r="X124" s="110"/>
      <c r="Y124" s="110"/>
    </row>
    <row r="125" spans="22:25" ht="15.75">
      <c r="V125" s="110"/>
      <c r="W125" s="110"/>
      <c r="X125" s="110"/>
      <c r="Y125" s="110"/>
    </row>
    <row r="126" spans="22:25" ht="15.75">
      <c r="V126" s="110"/>
      <c r="W126" s="110"/>
      <c r="X126" s="110"/>
      <c r="Y126" s="110"/>
    </row>
    <row r="127" spans="22:25" ht="15.75">
      <c r="V127" s="110"/>
      <c r="W127" s="110"/>
      <c r="X127" s="110"/>
      <c r="Y127" s="110"/>
    </row>
    <row r="128" spans="22:25" ht="15.75">
      <c r="V128" s="110"/>
      <c r="W128" s="110"/>
      <c r="X128" s="110"/>
      <c r="Y128" s="110"/>
    </row>
    <row r="129" spans="22:25" ht="15.75">
      <c r="V129" s="110"/>
      <c r="W129" s="110"/>
      <c r="X129" s="110"/>
      <c r="Y129" s="110"/>
    </row>
    <row r="130" spans="22:25" ht="15.75">
      <c r="V130" s="110"/>
      <c r="W130" s="110"/>
      <c r="X130" s="110"/>
      <c r="Y130" s="110"/>
    </row>
    <row r="131" spans="22:25" ht="15.75">
      <c r="V131" s="110"/>
      <c r="W131" s="110"/>
      <c r="X131" s="110"/>
      <c r="Y131" s="110"/>
    </row>
    <row r="132" spans="22:25" ht="15.75">
      <c r="V132" s="110"/>
      <c r="W132" s="110"/>
      <c r="X132" s="110"/>
      <c r="Y132" s="110"/>
    </row>
    <row r="133" spans="22:25" ht="15.75">
      <c r="V133" s="110"/>
      <c r="W133" s="110"/>
      <c r="X133" s="110"/>
      <c r="Y133" s="110"/>
    </row>
    <row r="134" spans="22:25" ht="15.75">
      <c r="V134" s="110"/>
      <c r="W134" s="110"/>
      <c r="X134" s="110"/>
      <c r="Y134" s="110"/>
    </row>
    <row r="135" spans="22:25" ht="15.75">
      <c r="V135" s="110"/>
      <c r="W135" s="110"/>
      <c r="X135" s="110"/>
      <c r="Y135" s="110"/>
    </row>
    <row r="136" spans="22:25" ht="15.75">
      <c r="V136" s="110"/>
      <c r="W136" s="110"/>
      <c r="X136" s="110"/>
      <c r="Y136" s="110"/>
    </row>
    <row r="137" spans="22:25" ht="15.75">
      <c r="V137" s="110"/>
      <c r="W137" s="110"/>
      <c r="X137" s="110"/>
      <c r="Y137" s="110"/>
    </row>
    <row r="138" spans="22:25" ht="15.75">
      <c r="V138" s="110"/>
      <c r="W138" s="110"/>
      <c r="X138" s="110"/>
      <c r="Y138" s="110"/>
    </row>
    <row r="139" spans="22:25" ht="15.75">
      <c r="V139" s="110"/>
      <c r="W139" s="110"/>
      <c r="X139" s="110"/>
      <c r="Y139" s="110"/>
    </row>
    <row r="140" spans="22:25" ht="15.75">
      <c r="V140" s="110"/>
      <c r="W140" s="110"/>
      <c r="X140" s="110"/>
      <c r="Y140" s="110"/>
    </row>
    <row r="141" spans="22:25" ht="15.75">
      <c r="V141" s="110"/>
      <c r="W141" s="110"/>
      <c r="X141" s="110"/>
      <c r="Y141" s="110"/>
    </row>
    <row r="142" spans="22:25" ht="15.75">
      <c r="V142" s="110"/>
      <c r="W142" s="110"/>
      <c r="X142" s="110"/>
      <c r="Y142" s="110"/>
    </row>
    <row r="143" spans="22:25" ht="15.75">
      <c r="V143" s="110"/>
      <c r="W143" s="110"/>
      <c r="X143" s="110"/>
      <c r="Y143" s="110"/>
    </row>
    <row r="144" spans="22:25" ht="15.75">
      <c r="V144" s="110"/>
      <c r="W144" s="110"/>
      <c r="X144" s="110"/>
      <c r="Y144" s="110"/>
    </row>
    <row r="145" spans="22:25" ht="15.75">
      <c r="V145" s="110"/>
      <c r="W145" s="110"/>
      <c r="X145" s="110"/>
      <c r="Y145" s="110"/>
    </row>
    <row r="146" spans="22:25" ht="15.75">
      <c r="V146" s="110"/>
      <c r="W146" s="110"/>
      <c r="X146" s="110"/>
      <c r="Y146" s="110"/>
    </row>
    <row r="147" spans="22:25" ht="15.75">
      <c r="V147" s="110"/>
      <c r="W147" s="110"/>
      <c r="X147" s="110"/>
      <c r="Y147" s="110"/>
    </row>
    <row r="148" spans="22:25" ht="15.75">
      <c r="V148" s="110"/>
      <c r="W148" s="110"/>
      <c r="X148" s="110"/>
      <c r="Y148" s="110"/>
    </row>
    <row r="149" spans="22:25" ht="15.75">
      <c r="V149" s="110"/>
      <c r="W149" s="110"/>
      <c r="X149" s="110"/>
      <c r="Y149" s="110"/>
    </row>
    <row r="150" spans="22:25" ht="15.75">
      <c r="V150" s="110"/>
      <c r="W150" s="110"/>
      <c r="X150" s="110"/>
      <c r="Y150" s="110"/>
    </row>
    <row r="151" spans="22:25" ht="15.75">
      <c r="V151" s="110"/>
      <c r="W151" s="110"/>
      <c r="X151" s="110"/>
      <c r="Y151" s="110"/>
    </row>
    <row r="152" spans="22:25" ht="15.75">
      <c r="V152" s="110"/>
      <c r="W152" s="110"/>
      <c r="X152" s="110"/>
      <c r="Y152" s="110"/>
    </row>
    <row r="153" spans="22:25" ht="15.75">
      <c r="V153" s="110"/>
      <c r="W153" s="110"/>
      <c r="X153" s="110"/>
      <c r="Y153" s="110"/>
    </row>
    <row r="154" spans="22:25" ht="15.75">
      <c r="V154" s="110"/>
      <c r="W154" s="110"/>
      <c r="X154" s="110"/>
      <c r="Y154" s="110"/>
    </row>
    <row r="155" spans="22:25" ht="15.75">
      <c r="V155" s="110"/>
      <c r="W155" s="110"/>
      <c r="X155" s="110"/>
      <c r="Y155" s="110"/>
    </row>
    <row r="156" spans="22:25" ht="15.75">
      <c r="V156" s="110"/>
      <c r="W156" s="110"/>
      <c r="X156" s="110"/>
      <c r="Y156" s="110"/>
    </row>
    <row r="157" spans="22:25" ht="15.75">
      <c r="V157" s="110"/>
      <c r="W157" s="110"/>
      <c r="X157" s="110"/>
      <c r="Y157" s="110"/>
    </row>
  </sheetData>
  <sheetProtection/>
  <mergeCells count="12">
    <mergeCell ref="F8:I8"/>
    <mergeCell ref="J8:M8"/>
    <mergeCell ref="B89:C89"/>
    <mergeCell ref="B90:C90"/>
    <mergeCell ref="B8:E8"/>
    <mergeCell ref="N8:Q8"/>
    <mergeCell ref="R8:U8"/>
    <mergeCell ref="V8:Y8"/>
    <mergeCell ref="Z8:AC8"/>
    <mergeCell ref="AD8:AG8"/>
    <mergeCell ref="AL8:AO8"/>
    <mergeCell ref="AH8:AK8"/>
  </mergeCells>
  <printOptions/>
  <pageMargins left="0" right="0" top="0" bottom="0" header="0" footer="0"/>
  <pageSetup fitToHeight="10" fitToWidth="2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2009-07-28T06:04:45Z</cp:lastPrinted>
  <dcterms:created xsi:type="dcterms:W3CDTF">2000-04-17T11:13:46Z</dcterms:created>
  <dcterms:modified xsi:type="dcterms:W3CDTF">2013-02-06T12:26:03Z</dcterms:modified>
  <cp:category/>
  <cp:version/>
  <cp:contentType/>
  <cp:contentStatus/>
</cp:coreProperties>
</file>