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tabRatio="344" activeTab="0"/>
  </bookViews>
  <sheets>
    <sheet name="Lizingo portfelio struktura" sheetId="1" r:id="rId1"/>
  </sheets>
  <definedNames>
    <definedName name="_xlnm.Print_Area" localSheetId="0">'Lizingo portfelio struktura'!$A$1:$U$82</definedName>
  </definedNames>
  <calcPr fullCalcOnLoad="1"/>
</workbook>
</file>

<file path=xl/sharedStrings.xml><?xml version="1.0" encoding="utf-8"?>
<sst xmlns="http://schemas.openxmlformats.org/spreadsheetml/2006/main" count="116" uniqueCount="81">
  <si>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</si>
  <si>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</si>
  <si>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</si>
  <si>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</si>
  <si>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</si>
  <si>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</si>
  <si>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</si>
  <si>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</si>
  <si>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</si>
  <si>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</si>
  <si>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</si>
  <si>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</si>
  <si>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</si>
  <si>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</si>
  <si>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</si>
  <si>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</si>
  <si>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</si>
  <si>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</si>
  <si>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</si>
  <si>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</si>
  <si>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</si>
  <si>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</si>
  <si>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</si>
  <si>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</si>
  <si>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</si>
  <si>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</si>
  <si>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</si>
  <si>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</si>
  <si>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</si>
  <si>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</si>
  <si>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</si>
  <si>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</si>
  <si>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</si>
  <si>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</si>
  <si>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</si>
  <si>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</si>
  <si>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</si>
  <si>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</si>
  <si>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</si>
  <si>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</si>
  <si>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</si>
  <si>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</si>
  <si>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</si>
  <si>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</si>
  <si>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</si>
  <si>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</si>
  <si>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</si>
  <si>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</si>
  <si>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</si>
  <si>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</si>
  <si>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</si>
  <si>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</si>
  <si>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</si>
  <si>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</si>
  <si>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</si>
  <si>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</si>
  <si>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</si>
  <si>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</si>
  <si>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</si>
  <si>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</si>
  <si>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</si>
  <si>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</si>
  <si>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</si>
  <si>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</si>
  <si>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</si>
  <si>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</si>
  <si>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</si>
  <si>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</si>
  <si>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</si>
  <si>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</si>
  <si>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 xml:space="preserve"> "Nordea Finance Lithuania“</t>
  </si>
  <si>
    <t xml:space="preserve">           Lizingo portfelio struktūra</t>
  </si>
  <si>
    <t>UAB "Citadele faktoringas ir lizingas"</t>
  </si>
  <si>
    <t>UniCredit Leasing Lietuvos filialas</t>
  </si>
  <si>
    <t>,,DNB  lizingas“</t>
  </si>
  <si>
    <t xml:space="preserve">    Ataskaitinio laikotarpio pabaigai, tūkst. Lt</t>
  </si>
  <si>
    <t>IŠ VISO</t>
  </si>
  <si>
    <t>UAB "Pohjola Finance"</t>
  </si>
  <si>
    <t>UAB "Medicinos banko lizingas"</t>
  </si>
  <si>
    <t>2014 m. IV ketv.</t>
  </si>
  <si>
    <t xml:space="preserve">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</si>
</sst>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</numFmts>
  <fonts count="56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58" applyFont="1" applyFill="1" applyBorder="1" applyProtection="1">
      <alignment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Fill="1" applyBorder="1" applyAlignment="1" applyProtection="1">
      <alignment vertical="top"/>
      <protection/>
    </xf>
    <xf numFmtId="0" fontId="1" fillId="0" borderId="11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58" applyNumberFormat="1" applyFont="1" applyFill="1" applyAlignment="1" applyProtection="1">
      <alignment horizontal="center" vertical="top"/>
      <protection/>
    </xf>
    <xf numFmtId="0" fontId="1" fillId="0" borderId="0" xfId="0" applyFont="1" applyFill="1" applyAlignment="1">
      <alignment horizontal="right"/>
    </xf>
    <xf numFmtId="10" fontId="1" fillId="0" borderId="10" xfId="62" applyNumberFormat="1" applyFont="1" applyFill="1" applyBorder="1" applyAlignment="1" applyProtection="1">
      <alignment/>
      <protection/>
    </xf>
    <xf numFmtId="0" fontId="1" fillId="0" borderId="0" xfId="58" applyFont="1" applyFill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3" fontId="1" fillId="0" borderId="10" xfId="57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>
      <alignment/>
    </xf>
    <xf numFmtId="3" fontId="1" fillId="0" borderId="0" xfId="58" applyNumberFormat="1" applyFont="1" applyFill="1" applyAlignment="1" applyProtection="1">
      <alignment vertical="top"/>
      <protection/>
    </xf>
    <xf numFmtId="0" fontId="2" fillId="0" borderId="0" xfId="58" applyFont="1" applyFill="1" applyBorder="1" applyAlignment="1" applyProtection="1">
      <alignment/>
      <protection/>
    </xf>
    <xf numFmtId="3" fontId="1" fillId="0" borderId="0" xfId="58" applyNumberFormat="1" applyFont="1" applyFill="1" applyBorder="1" applyAlignment="1" applyProtection="1">
      <alignment horizontal="center"/>
      <protection locked="0"/>
    </xf>
    <xf numFmtId="3" fontId="9" fillId="0" borderId="0" xfId="58" applyNumberFormat="1" applyFont="1" applyFill="1" applyBorder="1" applyAlignment="1" applyProtection="1">
      <alignment horizontal="center"/>
      <protection locked="0"/>
    </xf>
    <xf numFmtId="0" fontId="10" fillId="0" borderId="0" xfId="58" applyFont="1" applyFill="1" applyAlignment="1" applyProtection="1">
      <alignment horizontal="center" vertical="center"/>
      <protection/>
    </xf>
    <xf numFmtId="0" fontId="2" fillId="33" borderId="10" xfId="58" applyFont="1" applyFill="1" applyBorder="1" applyProtection="1">
      <alignment/>
      <protection/>
    </xf>
    <xf numFmtId="3" fontId="1" fillId="33" borderId="13" xfId="57" applyNumberFormat="1" applyFont="1" applyFill="1" applyBorder="1" applyAlignment="1" applyProtection="1">
      <alignment/>
      <protection/>
    </xf>
    <xf numFmtId="10" fontId="1" fillId="33" borderId="10" xfId="58" applyNumberFormat="1" applyFont="1" applyFill="1" applyBorder="1" applyAlignment="1" applyProtection="1">
      <alignment horizontal="right"/>
      <protection/>
    </xf>
    <xf numFmtId="3" fontId="1" fillId="33" borderId="13" xfId="58" applyNumberFormat="1" applyFont="1" applyFill="1" applyBorder="1" applyProtection="1">
      <alignment/>
      <protection/>
    </xf>
    <xf numFmtId="10" fontId="1" fillId="33" borderId="10" xfId="58" applyNumberFormat="1" applyFont="1" applyFill="1" applyBorder="1" applyProtection="1">
      <alignment/>
      <protection/>
    </xf>
    <xf numFmtId="3" fontId="1" fillId="33" borderId="13" xfId="0" applyNumberFormat="1" applyFont="1" applyFill="1" applyBorder="1" applyAlignment="1" applyProtection="1">
      <alignment horizontal="right"/>
      <protection/>
    </xf>
    <xf numFmtId="10" fontId="1" fillId="33" borderId="10" xfId="0" applyNumberFormat="1" applyFont="1" applyFill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10" fontId="1" fillId="33" borderId="13" xfId="58" applyNumberFormat="1" applyFont="1" applyFill="1" applyBorder="1" applyAlignment="1" applyProtection="1">
      <alignment horizontal="right"/>
      <protection/>
    </xf>
    <xf numFmtId="0" fontId="2" fillId="33" borderId="11" xfId="58" applyFont="1" applyFill="1" applyBorder="1" applyProtection="1">
      <alignment/>
      <protection/>
    </xf>
    <xf numFmtId="3" fontId="1" fillId="33" borderId="10" xfId="57" applyNumberFormat="1" applyFont="1" applyFill="1" applyBorder="1" applyAlignment="1" applyProtection="1">
      <alignment horizontal="center"/>
      <protection/>
    </xf>
    <xf numFmtId="10" fontId="1" fillId="33" borderId="10" xfId="57" applyNumberFormat="1" applyFont="1" applyFill="1" applyBorder="1" applyAlignment="1" applyProtection="1">
      <alignment horizontal="center"/>
      <protection/>
    </xf>
    <xf numFmtId="3" fontId="1" fillId="33" borderId="10" xfId="58" applyNumberFormat="1" applyFont="1" applyFill="1" applyBorder="1" applyProtection="1">
      <alignment/>
      <protection/>
    </xf>
    <xf numFmtId="3" fontId="1" fillId="33" borderId="10" xfId="0" applyNumberFormat="1" applyFont="1" applyFill="1" applyBorder="1" applyAlignment="1" applyProtection="1">
      <alignment/>
      <protection/>
    </xf>
    <xf numFmtId="10" fontId="1" fillId="33" borderId="10" xfId="0" applyNumberFormat="1" applyFont="1" applyFill="1" applyBorder="1" applyAlignment="1" applyProtection="1">
      <alignment/>
      <protection/>
    </xf>
    <xf numFmtId="10" fontId="1" fillId="33" borderId="10" xfId="62" applyNumberFormat="1" applyFont="1" applyFill="1" applyBorder="1" applyAlignment="1" applyProtection="1">
      <alignment/>
      <protection/>
    </xf>
    <xf numFmtId="180" fontId="1" fillId="33" borderId="10" xfId="0" applyNumberFormat="1" applyFont="1" applyFill="1" applyBorder="1" applyAlignment="1" applyProtection="1">
      <alignment/>
      <protection/>
    </xf>
    <xf numFmtId="10" fontId="1" fillId="33" borderId="10" xfId="63" applyNumberFormat="1" applyFont="1" applyFill="1" applyBorder="1" applyAlignment="1" applyProtection="1">
      <alignment/>
      <protection/>
    </xf>
    <xf numFmtId="10" fontId="1" fillId="33" borderId="10" xfId="62" applyNumberFormat="1" applyFont="1" applyFill="1" applyBorder="1" applyAlignment="1" applyProtection="1">
      <alignment horizontal="center"/>
      <protection/>
    </xf>
    <xf numFmtId="10" fontId="1" fillId="33" borderId="10" xfId="62" applyNumberFormat="1" applyFont="1" applyFill="1" applyBorder="1" applyAlignment="1" applyProtection="1">
      <alignment horizontal="right"/>
      <protection/>
    </xf>
    <xf numFmtId="180" fontId="1" fillId="33" borderId="10" xfId="62" applyNumberFormat="1" applyFont="1" applyFill="1" applyBorder="1" applyAlignment="1" applyProtection="1">
      <alignment/>
      <protection/>
    </xf>
    <xf numFmtId="3" fontId="1" fillId="33" borderId="10" xfId="57" applyNumberFormat="1" applyFont="1" applyFill="1" applyBorder="1" applyAlignment="1" applyProtection="1">
      <alignment/>
      <protection/>
    </xf>
    <xf numFmtId="180" fontId="1" fillId="33" borderId="10" xfId="62" applyNumberFormat="1" applyFont="1" applyFill="1" applyBorder="1" applyAlignment="1" applyProtection="1">
      <alignment horizontal="right"/>
      <protection/>
    </xf>
    <xf numFmtId="10" fontId="1" fillId="33" borderId="10" xfId="63" applyNumberFormat="1" applyFont="1" applyFill="1" applyBorder="1" applyAlignment="1" applyProtection="1">
      <alignment horizontal="right"/>
      <protection/>
    </xf>
    <xf numFmtId="0" fontId="1" fillId="33" borderId="10" xfId="58" applyFont="1" applyFill="1" applyBorder="1" applyProtection="1">
      <alignment/>
      <protection/>
    </xf>
    <xf numFmtId="0" fontId="1" fillId="33" borderId="10" xfId="58" applyFont="1" applyFill="1" applyBorder="1" applyAlignment="1" applyProtection="1">
      <alignment horizontal="right"/>
      <protection/>
    </xf>
    <xf numFmtId="180" fontId="1" fillId="33" borderId="10" xfId="0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 applyProtection="1">
      <alignment horizontal="center" vertical="center" wrapText="1"/>
      <protection/>
    </xf>
    <xf numFmtId="0" fontId="1" fillId="0" borderId="10" xfId="58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/>
      <protection locked="0"/>
    </xf>
    <xf numFmtId="3" fontId="2" fillId="0" borderId="10" xfId="57" applyNumberFormat="1" applyFont="1" applyBorder="1" applyAlignment="1" applyProtection="1">
      <alignment horizontal="center"/>
      <protection/>
    </xf>
    <xf numFmtId="10" fontId="2" fillId="0" borderId="10" xfId="62" applyNumberFormat="1" applyFont="1" applyFill="1" applyBorder="1" applyAlignment="1" applyProtection="1">
      <alignment/>
      <protection/>
    </xf>
    <xf numFmtId="3" fontId="2" fillId="33" borderId="13" xfId="58" applyNumberFormat="1" applyFont="1" applyFill="1" applyBorder="1" applyProtection="1">
      <alignment/>
      <protection/>
    </xf>
    <xf numFmtId="3" fontId="2" fillId="0" borderId="13" xfId="57" applyNumberFormat="1" applyFont="1" applyBorder="1" applyAlignment="1" applyProtection="1">
      <alignment horizontal="center"/>
      <protection/>
    </xf>
    <xf numFmtId="3" fontId="1" fillId="0" borderId="13" xfId="57" applyNumberFormat="1" applyFont="1" applyBorder="1" applyAlignment="1" applyProtection="1">
      <alignment horizontal="center"/>
      <protection locked="0"/>
    </xf>
    <xf numFmtId="3" fontId="1" fillId="0" borderId="10" xfId="57" applyNumberFormat="1" applyFont="1" applyBorder="1" applyAlignment="1" applyProtection="1">
      <alignment horizontal="center"/>
      <protection/>
    </xf>
    <xf numFmtId="3" fontId="2" fillId="0" borderId="10" xfId="57" applyNumberFormat="1" applyFont="1" applyBorder="1" applyAlignment="1" applyProtection="1">
      <alignment horizontal="center"/>
      <protection/>
    </xf>
    <xf numFmtId="3" fontId="1" fillId="0" borderId="10" xfId="57" applyNumberFormat="1" applyFont="1" applyBorder="1" applyAlignment="1" applyProtection="1">
      <alignment horizontal="center"/>
      <protection locked="0"/>
    </xf>
    <xf numFmtId="1" fontId="11" fillId="0" borderId="13" xfId="58" applyNumberFormat="1" applyFont="1" applyFill="1" applyBorder="1" applyProtection="1">
      <alignment/>
      <protection locked="0"/>
    </xf>
    <xf numFmtId="1" fontId="11" fillId="0" borderId="10" xfId="58" applyNumberFormat="1" applyFont="1" applyFill="1" applyBorder="1" applyProtection="1">
      <alignment/>
      <protection locked="0"/>
    </xf>
    <xf numFmtId="1" fontId="12" fillId="0" borderId="10" xfId="58" applyNumberFormat="1" applyFont="1" applyFill="1" applyBorder="1" applyProtection="1">
      <alignment/>
      <protection locked="0"/>
    </xf>
    <xf numFmtId="1" fontId="11" fillId="0" borderId="10" xfId="58" applyNumberFormat="1" applyFont="1" applyFill="1" applyBorder="1">
      <alignment/>
      <protection/>
    </xf>
    <xf numFmtId="1" fontId="1" fillId="0" borderId="0" xfId="58" applyNumberFormat="1" applyFont="1" applyFill="1">
      <alignment/>
      <protection/>
    </xf>
    <xf numFmtId="1" fontId="1" fillId="0" borderId="10" xfId="58" applyNumberFormat="1" applyFont="1" applyFill="1" applyBorder="1" applyProtection="1">
      <alignment/>
      <protection locked="0"/>
    </xf>
    <xf numFmtId="1" fontId="1" fillId="0" borderId="10" xfId="58" applyNumberFormat="1" applyFont="1" applyFill="1" applyBorder="1" applyProtection="1">
      <alignment/>
      <protection locked="0"/>
    </xf>
    <xf numFmtId="3" fontId="51" fillId="0" borderId="13" xfId="0" applyNumberFormat="1" applyFont="1" applyFill="1" applyBorder="1" applyAlignment="1" applyProtection="1">
      <alignment/>
      <protection locked="0"/>
    </xf>
    <xf numFmtId="3" fontId="52" fillId="0" borderId="10" xfId="0" applyNumberFormat="1" applyFont="1" applyBorder="1" applyAlignment="1">
      <alignment/>
    </xf>
    <xf numFmtId="3" fontId="51" fillId="0" borderId="10" xfId="0" applyNumberFormat="1" applyFont="1" applyFill="1" applyBorder="1" applyAlignment="1" applyProtection="1">
      <alignment/>
      <protection locked="0"/>
    </xf>
    <xf numFmtId="3" fontId="52" fillId="0" borderId="10" xfId="0" applyNumberFormat="1" applyFont="1" applyFill="1" applyBorder="1" applyAlignment="1" applyProtection="1">
      <alignment/>
      <protection locked="0"/>
    </xf>
    <xf numFmtId="3" fontId="53" fillId="0" borderId="10" xfId="0" applyNumberFormat="1" applyFont="1" applyFill="1" applyBorder="1" applyAlignment="1" applyProtection="1">
      <alignment/>
      <protection locked="0"/>
    </xf>
    <xf numFmtId="3" fontId="52" fillId="0" borderId="10" xfId="0" applyNumberFormat="1" applyFont="1" applyFill="1" applyBorder="1" applyAlignment="1" applyProtection="1">
      <alignment vertical="top"/>
      <protection locked="0"/>
    </xf>
    <xf numFmtId="3" fontId="54" fillId="0" borderId="10" xfId="0" applyNumberFormat="1" applyFont="1" applyFill="1" applyBorder="1" applyAlignment="1" applyProtection="1">
      <alignment/>
      <protection locked="0"/>
    </xf>
    <xf numFmtId="3" fontId="11" fillId="0" borderId="13" xfId="58" applyNumberFormat="1" applyFont="1" applyFill="1" applyBorder="1" applyProtection="1">
      <alignment/>
      <protection locked="0"/>
    </xf>
    <xf numFmtId="3" fontId="11" fillId="0" borderId="10" xfId="58" applyNumberFormat="1" applyFont="1" applyFill="1" applyBorder="1" applyProtection="1">
      <alignment/>
      <protection locked="0"/>
    </xf>
    <xf numFmtId="3" fontId="1" fillId="0" borderId="10" xfId="58" applyNumberFormat="1" applyFont="1" applyFill="1" applyBorder="1" applyProtection="1">
      <alignment/>
      <protection locked="0"/>
    </xf>
    <xf numFmtId="0" fontId="1" fillId="0" borderId="0" xfId="61" applyFont="1" applyFill="1">
      <alignment/>
      <protection/>
    </xf>
    <xf numFmtId="3" fontId="11" fillId="0" borderId="10" xfId="58" applyNumberFormat="1" applyFont="1" applyFill="1" applyBorder="1">
      <alignment/>
      <protection/>
    </xf>
    <xf numFmtId="4" fontId="1" fillId="0" borderId="0" xfId="61" applyNumberFormat="1" applyFont="1" applyFill="1">
      <alignment/>
      <protection/>
    </xf>
    <xf numFmtId="3" fontId="1" fillId="0" borderId="10" xfId="61" applyNumberFormat="1" applyFont="1" applyFill="1" applyBorder="1">
      <alignment/>
      <protection/>
    </xf>
    <xf numFmtId="3" fontId="11" fillId="0" borderId="13" xfId="0" applyNumberFormat="1" applyFont="1" applyBorder="1" applyAlignment="1" applyProtection="1">
      <alignment/>
      <protection locked="0"/>
    </xf>
    <xf numFmtId="3" fontId="1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vertical="top"/>
      <protection locked="0"/>
    </xf>
    <xf numFmtId="3" fontId="1" fillId="0" borderId="13" xfId="57" applyNumberFormat="1" applyFont="1" applyBorder="1" applyAlignment="1" applyProtection="1">
      <alignment horizontal="right"/>
      <protection locked="0"/>
    </xf>
    <xf numFmtId="3" fontId="1" fillId="0" borderId="10" xfId="57" applyNumberFormat="1" applyFont="1" applyBorder="1" applyAlignment="1" applyProtection="1">
      <alignment horizontal="right"/>
      <protection locked="0"/>
    </xf>
    <xf numFmtId="3" fontId="11" fillId="0" borderId="0" xfId="58" applyNumberFormat="1" applyFont="1" applyFill="1">
      <alignment/>
      <protection/>
    </xf>
    <xf numFmtId="3" fontId="55" fillId="0" borderId="10" xfId="58" applyNumberFormat="1" applyFont="1" applyFill="1" applyBorder="1">
      <alignment/>
      <protection/>
    </xf>
    <xf numFmtId="3" fontId="1" fillId="0" borderId="0" xfId="58" applyNumberFormat="1" applyFont="1" applyFill="1">
      <alignment/>
      <protection/>
    </xf>
    <xf numFmtId="3" fontId="1" fillId="0" borderId="10" xfId="58" applyNumberFormat="1" applyFont="1" applyFill="1" applyBorder="1" applyProtection="1">
      <alignment/>
      <protection locked="0"/>
    </xf>
    <xf numFmtId="3" fontId="11" fillId="0" borderId="10" xfId="58" applyNumberFormat="1" applyFont="1" applyFill="1" applyBorder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aprastas_3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zoomScale="75" zoomScaleNormal="75" zoomScaleSheetLayoutView="84" zoomScalePageLayoutView="0" workbookViewId="0" topLeftCell="A1">
      <pane xSplit="1" topLeftCell="J1" activePane="topRight" state="frozen"/>
      <selection pane="topLeft" activeCell="A1" sqref="A1"/>
      <selection pane="topRight" activeCell="AB59" sqref="AB59"/>
    </sheetView>
  </sheetViews>
  <sheetFormatPr defaultColWidth="9.00390625" defaultRowHeight="12.75"/>
  <cols>
    <col min="1" max="1" width="49.625" style="11" customWidth="1"/>
    <col min="2" max="2" width="16.625" style="19" customWidth="1"/>
    <col min="3" max="3" width="16.625" style="21" customWidth="1"/>
    <col min="4" max="4" width="16.625" style="19" customWidth="1"/>
    <col min="5" max="5" width="16.625" style="11" customWidth="1"/>
    <col min="6" max="6" width="16.625" style="19" customWidth="1"/>
    <col min="7" max="25" width="16.625" style="11" customWidth="1"/>
    <col min="26" max="16384" width="9.125" style="11" customWidth="1"/>
  </cols>
  <sheetData>
    <row r="1" spans="1:25" ht="20.25">
      <c r="A1" s="31" t="s">
        <v>71</v>
      </c>
      <c r="B1" s="29"/>
      <c r="C1" s="23"/>
      <c r="D1" s="17"/>
      <c r="E1" s="10"/>
      <c r="F1" s="17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>
      <c r="A2" s="30" t="s">
        <v>79</v>
      </c>
      <c r="B2" s="27"/>
      <c r="C2" s="27"/>
      <c r="D2" s="17"/>
      <c r="E2" s="10"/>
      <c r="F2" s="17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.75">
      <c r="A3" s="20" t="s">
        <v>75</v>
      </c>
      <c r="B3" s="28"/>
      <c r="C3" s="28"/>
      <c r="D3" s="18"/>
      <c r="E3" s="12"/>
      <c r="F3" s="18"/>
      <c r="G3" s="12"/>
      <c r="H3" s="12"/>
      <c r="I3" s="12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7" ht="47.25" customHeight="1">
      <c r="A4" s="6"/>
      <c r="B4" s="104" t="s">
        <v>1</v>
      </c>
      <c r="C4" s="105"/>
      <c r="D4" s="104" t="s">
        <v>74</v>
      </c>
      <c r="E4" s="106"/>
      <c r="F4" s="104" t="s">
        <v>70</v>
      </c>
      <c r="G4" s="105"/>
      <c r="H4" s="104" t="s">
        <v>72</v>
      </c>
      <c r="I4" s="105"/>
      <c r="J4" s="104" t="s">
        <v>2</v>
      </c>
      <c r="K4" s="105"/>
      <c r="L4" s="110" t="s">
        <v>77</v>
      </c>
      <c r="M4" s="110"/>
      <c r="N4" s="104" t="s">
        <v>4</v>
      </c>
      <c r="O4" s="105"/>
      <c r="P4" s="107" t="s">
        <v>3</v>
      </c>
      <c r="Q4" s="108"/>
      <c r="R4" s="104" t="s">
        <v>73</v>
      </c>
      <c r="S4" s="105"/>
      <c r="T4" s="107" t="s">
        <v>5</v>
      </c>
      <c r="U4" s="108"/>
      <c r="V4" s="107" t="s">
        <v>78</v>
      </c>
      <c r="W4" s="109"/>
      <c r="X4" s="107" t="s">
        <v>76</v>
      </c>
      <c r="Y4" s="108"/>
      <c r="Z4" s="13"/>
      <c r="AA4" s="13"/>
    </row>
    <row r="5" spans="4:27" ht="11.25" customHeight="1" hidden="1">
      <c r="D5" s="18"/>
      <c r="E5" s="12"/>
      <c r="F5" s="18"/>
      <c r="G5" s="12"/>
      <c r="H5" s="12"/>
      <c r="I5" s="12"/>
      <c r="J5" s="12"/>
      <c r="K5" s="10"/>
      <c r="L5" s="10"/>
      <c r="M5" s="10"/>
      <c r="N5" s="10"/>
      <c r="O5" s="10"/>
      <c r="P5" s="14"/>
      <c r="Q5" s="14"/>
      <c r="R5" s="14"/>
      <c r="S5" s="14"/>
      <c r="T5" s="10"/>
      <c r="U5" s="10"/>
      <c r="V5" s="10"/>
      <c r="W5" s="10"/>
      <c r="X5" s="10"/>
      <c r="Y5" s="10"/>
      <c r="Z5" s="13"/>
      <c r="AA5" s="13"/>
    </row>
    <row r="6" spans="4:27" ht="12.75" customHeight="1" hidden="1">
      <c r="D6" s="18"/>
      <c r="E6" s="12"/>
      <c r="F6" s="18"/>
      <c r="G6" s="12"/>
      <c r="H6" s="12"/>
      <c r="I6" s="12"/>
      <c r="J6" s="12"/>
      <c r="K6" s="10"/>
      <c r="L6" s="10"/>
      <c r="M6" s="10"/>
      <c r="N6" s="10"/>
      <c r="O6" s="10"/>
      <c r="P6" s="14"/>
      <c r="Q6" s="14"/>
      <c r="R6" s="14"/>
      <c r="S6" s="14"/>
      <c r="T6" s="10"/>
      <c r="U6" s="10"/>
      <c r="V6" s="10"/>
      <c r="W6" s="10"/>
      <c r="X6" s="10"/>
      <c r="Y6" s="10"/>
      <c r="Z6" s="13"/>
      <c r="AA6" s="13"/>
    </row>
    <row r="7" spans="1:27" ht="54" customHeight="1">
      <c r="A7" s="1"/>
      <c r="B7" s="61" t="s">
        <v>0</v>
      </c>
      <c r="C7" s="62" t="s">
        <v>6</v>
      </c>
      <c r="D7" s="61" t="s">
        <v>0</v>
      </c>
      <c r="E7" s="62" t="s">
        <v>6</v>
      </c>
      <c r="F7" s="61" t="s">
        <v>0</v>
      </c>
      <c r="G7" s="62" t="s">
        <v>6</v>
      </c>
      <c r="H7" s="62" t="s">
        <v>0</v>
      </c>
      <c r="I7" s="62" t="s">
        <v>6</v>
      </c>
      <c r="J7" s="62" t="s">
        <v>0</v>
      </c>
      <c r="K7" s="62" t="s">
        <v>6</v>
      </c>
      <c r="L7" s="62" t="s">
        <v>0</v>
      </c>
      <c r="M7" s="62" t="s">
        <v>6</v>
      </c>
      <c r="N7" s="62" t="s">
        <v>0</v>
      </c>
      <c r="O7" s="62" t="s">
        <v>6</v>
      </c>
      <c r="P7" s="62" t="s">
        <v>0</v>
      </c>
      <c r="Q7" s="62" t="s">
        <v>6</v>
      </c>
      <c r="R7" s="62" t="s">
        <v>0</v>
      </c>
      <c r="S7" s="62" t="s">
        <v>6</v>
      </c>
      <c r="T7" s="62" t="s">
        <v>0</v>
      </c>
      <c r="U7" s="62" t="s">
        <v>6</v>
      </c>
      <c r="V7" s="62" t="s">
        <v>0</v>
      </c>
      <c r="W7" s="62" t="s">
        <v>6</v>
      </c>
      <c r="X7" s="62" t="s">
        <v>0</v>
      </c>
      <c r="Y7" s="62" t="s">
        <v>6</v>
      </c>
      <c r="Z7" s="13"/>
      <c r="AA7" s="13"/>
    </row>
    <row r="8" spans="1:27" ht="15.75">
      <c r="A8" s="32" t="s">
        <v>7</v>
      </c>
      <c r="B8" s="33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  <c r="N8" s="39"/>
      <c r="O8" s="40"/>
      <c r="P8" s="41"/>
      <c r="Q8" s="34"/>
      <c r="R8" s="42"/>
      <c r="S8" s="42"/>
      <c r="T8" s="35"/>
      <c r="U8" s="36"/>
      <c r="V8" s="35"/>
      <c r="W8" s="36"/>
      <c r="X8" s="35"/>
      <c r="Y8" s="36"/>
      <c r="Z8" s="13"/>
      <c r="AA8" s="13"/>
    </row>
    <row r="9" spans="1:27" ht="15.75">
      <c r="A9" s="2" t="s">
        <v>8</v>
      </c>
      <c r="B9" s="68">
        <v>225492</v>
      </c>
      <c r="C9" s="22">
        <v>0.8497043828214201</v>
      </c>
      <c r="D9" s="72">
        <v>405884</v>
      </c>
      <c r="E9" s="22">
        <f>D9/D$11</f>
        <v>0.9449315310868887</v>
      </c>
      <c r="F9" s="79">
        <v>928370</v>
      </c>
      <c r="G9" s="22">
        <f>F9/F$11</f>
        <v>0.9253727177671522</v>
      </c>
      <c r="H9" s="26">
        <v>111089</v>
      </c>
      <c r="I9" s="22">
        <f>H9/H$11</f>
        <v>1</v>
      </c>
      <c r="J9" s="93">
        <v>1235586.61</v>
      </c>
      <c r="K9" s="22">
        <f>J9/J$11</f>
        <v>0.8640486468855751</v>
      </c>
      <c r="L9" s="97">
        <v>368790</v>
      </c>
      <c r="M9" s="22">
        <f>L9/L$11</f>
        <v>0.9663295252070013</v>
      </c>
      <c r="N9" s="63">
        <v>918657.15603527</v>
      </c>
      <c r="O9" s="22">
        <f>N9/N$11</f>
        <v>0.8594758221751503</v>
      </c>
      <c r="P9" s="86">
        <v>178605</v>
      </c>
      <c r="Q9" s="22">
        <f>P9/P$11</f>
        <v>0.9679176263378946</v>
      </c>
      <c r="R9" s="86">
        <v>217481.5136</v>
      </c>
      <c r="S9" s="22">
        <f>R9/R$11</f>
        <v>0.9563148765952223</v>
      </c>
      <c r="T9" s="86">
        <v>119306.195359998</v>
      </c>
      <c r="U9" s="22">
        <v>1</v>
      </c>
      <c r="V9" s="86">
        <v>26269</v>
      </c>
      <c r="W9" s="22">
        <f>V9/V$11</f>
        <v>1</v>
      </c>
      <c r="X9" s="35">
        <f>B9+D9+F9+H9+J9+L9+N9+P9+R9+T9+V9</f>
        <v>4735530.4749952685</v>
      </c>
      <c r="Y9" s="22">
        <f>X9/$X$11</f>
        <v>0.9024779350948195</v>
      </c>
      <c r="Z9" s="13"/>
      <c r="AA9" s="13"/>
    </row>
    <row r="10" spans="1:27" ht="15.75">
      <c r="A10" s="2" t="s">
        <v>9</v>
      </c>
      <c r="B10" s="68">
        <v>39885</v>
      </c>
      <c r="C10" s="22">
        <v>0.1502956171785799</v>
      </c>
      <c r="D10" s="72">
        <v>23654</v>
      </c>
      <c r="E10" s="22">
        <f>D10/D$11</f>
        <v>0.0550684689131113</v>
      </c>
      <c r="F10" s="79">
        <v>74869</v>
      </c>
      <c r="G10" s="22">
        <f>F10/F$11</f>
        <v>0.0746272822328478</v>
      </c>
      <c r="H10" s="86">
        <v>0</v>
      </c>
      <c r="I10" s="22">
        <f>H10/H$11</f>
        <v>0</v>
      </c>
      <c r="J10" s="93">
        <v>194409.97</v>
      </c>
      <c r="K10" s="22">
        <f>J10/J$11</f>
        <v>0.1359513531144249</v>
      </c>
      <c r="L10" s="97">
        <v>12850</v>
      </c>
      <c r="M10" s="22">
        <f>L10/L$11</f>
        <v>0.03367047479299864</v>
      </c>
      <c r="N10" s="63">
        <v>150200.31771</v>
      </c>
      <c r="O10" s="22">
        <f>N10/N$11</f>
        <v>0.14052417782484977</v>
      </c>
      <c r="P10" s="86">
        <v>5920</v>
      </c>
      <c r="Q10" s="22">
        <f>P10/P$11</f>
        <v>0.0320823736621054</v>
      </c>
      <c r="R10" s="86">
        <v>9934.7056</v>
      </c>
      <c r="S10" s="22">
        <f>R10/R$11</f>
        <v>0.04368512340477781</v>
      </c>
      <c r="T10" s="86"/>
      <c r="U10" s="22">
        <v>0</v>
      </c>
      <c r="V10" s="86">
        <v>0</v>
      </c>
      <c r="W10" s="22">
        <f>V10/V$11</f>
        <v>0</v>
      </c>
      <c r="X10" s="35">
        <f>B10+D10+F10+H10+J10+L10+N10+P10+R10+T10+V10</f>
        <v>511722.99330999993</v>
      </c>
      <c r="Y10" s="22">
        <f>X10/$X$11</f>
        <v>0.0975220649051805</v>
      </c>
      <c r="Z10" s="13"/>
      <c r="AA10" s="13"/>
    </row>
    <row r="11" spans="1:27" s="16" customFormat="1" ht="15.75">
      <c r="A11" s="1" t="s">
        <v>10</v>
      </c>
      <c r="B11" s="67">
        <f>SUM(B9:B10)</f>
        <v>265377</v>
      </c>
      <c r="C11" s="65">
        <f>B11/B$11</f>
        <v>1</v>
      </c>
      <c r="D11" s="67">
        <f>SUM(D9:D10)</f>
        <v>429538</v>
      </c>
      <c r="E11" s="65">
        <f>D11/D$11</f>
        <v>1</v>
      </c>
      <c r="F11" s="67">
        <f>SUM(F9:F10)</f>
        <v>1003239</v>
      </c>
      <c r="G11" s="65">
        <f>F11/F$11</f>
        <v>1</v>
      </c>
      <c r="H11" s="67">
        <f>SUM(H9:H10)</f>
        <v>111089</v>
      </c>
      <c r="I11" s="65">
        <f>H11/H$11</f>
        <v>1</v>
      </c>
      <c r="J11" s="67">
        <f>SUM(J9:J10)</f>
        <v>1429996.58</v>
      </c>
      <c r="K11" s="65">
        <f>J11/J$11</f>
        <v>1</v>
      </c>
      <c r="L11" s="67">
        <f>SUM(L9:L10)</f>
        <v>381640</v>
      </c>
      <c r="M11" s="65">
        <f>L11/L$11</f>
        <v>1</v>
      </c>
      <c r="N11" s="67">
        <f>SUM(N9:N10)</f>
        <v>1068857.47374527</v>
      </c>
      <c r="O11" s="65">
        <f>N11/N$11</f>
        <v>1</v>
      </c>
      <c r="P11" s="67">
        <f>SUM(P9:P10)</f>
        <v>184525</v>
      </c>
      <c r="Q11" s="65">
        <f>P11/P$11</f>
        <v>1</v>
      </c>
      <c r="R11" s="67">
        <f>SUM(R9:R10)</f>
        <v>227416.2192</v>
      </c>
      <c r="S11" s="65">
        <f>R11/R$11</f>
        <v>1</v>
      </c>
      <c r="T11" s="67">
        <f>SUM(T9:T10)</f>
        <v>119306.195359998</v>
      </c>
      <c r="U11" s="65">
        <f>T11/T$11</f>
        <v>1</v>
      </c>
      <c r="V11" s="67">
        <v>26269</v>
      </c>
      <c r="W11" s="65">
        <f>V11/V$11</f>
        <v>1</v>
      </c>
      <c r="X11" s="66">
        <f>B11+D11+F11+H11+J11+L11+N11+P11+R11+T11+V11</f>
        <v>5247253.468305268</v>
      </c>
      <c r="Y11" s="65">
        <f>X11/$X$11</f>
        <v>1</v>
      </c>
      <c r="Z11" s="15"/>
      <c r="AA11" s="15"/>
    </row>
    <row r="12" spans="1:27" ht="18" customHeight="1">
      <c r="A12" s="32" t="s">
        <v>11</v>
      </c>
      <c r="B12" s="44"/>
      <c r="C12" s="45"/>
      <c r="D12" s="46"/>
      <c r="E12" s="36"/>
      <c r="F12" s="47"/>
      <c r="G12" s="48"/>
      <c r="H12" s="46"/>
      <c r="I12" s="36"/>
      <c r="J12" s="47"/>
      <c r="K12" s="48"/>
      <c r="L12" s="46"/>
      <c r="M12" s="49"/>
      <c r="N12" s="47"/>
      <c r="O12" s="50"/>
      <c r="P12" s="40"/>
      <c r="Q12" s="40"/>
      <c r="R12" s="46"/>
      <c r="S12" s="36"/>
      <c r="T12" s="46"/>
      <c r="U12" s="36"/>
      <c r="V12" s="46"/>
      <c r="W12" s="36"/>
      <c r="X12" s="35"/>
      <c r="Y12" s="22"/>
      <c r="Z12" s="13"/>
      <c r="AA12" s="13"/>
    </row>
    <row r="13" spans="1:27" ht="15.75">
      <c r="A13" s="2" t="s">
        <v>12</v>
      </c>
      <c r="B13" s="69">
        <v>254675</v>
      </c>
      <c r="C13" s="22">
        <f>B13/B$16</f>
        <v>0.9596724659635161</v>
      </c>
      <c r="D13" s="73">
        <v>408244</v>
      </c>
      <c r="E13" s="22">
        <f>D13/D$16</f>
        <v>0.9504258063314538</v>
      </c>
      <c r="F13" s="80">
        <v>1003239</v>
      </c>
      <c r="G13" s="22">
        <f>F13/F$16</f>
        <v>1</v>
      </c>
      <c r="H13" s="87">
        <v>90721</v>
      </c>
      <c r="I13" s="22">
        <f>H13/H$16</f>
        <v>0.8166515136512166</v>
      </c>
      <c r="J13" s="94">
        <v>1110940.05</v>
      </c>
      <c r="K13" s="22">
        <f>J13/J$16</f>
        <v>0.7768830118460842</v>
      </c>
      <c r="L13" s="98">
        <v>381640</v>
      </c>
      <c r="M13" s="22">
        <f>L13/L$16</f>
        <v>1</v>
      </c>
      <c r="N13" s="25">
        <v>946064.9796854709</v>
      </c>
      <c r="O13" s="22">
        <f>N13/N$16</f>
        <v>0.8851179908678295</v>
      </c>
      <c r="P13" s="87">
        <v>105397</v>
      </c>
      <c r="Q13" s="22">
        <f>P13/P$16</f>
        <v>0.5711800569028587</v>
      </c>
      <c r="R13" s="87">
        <v>227416.2192</v>
      </c>
      <c r="S13" s="22">
        <f>R13/R$16</f>
        <v>1</v>
      </c>
      <c r="T13" s="87">
        <v>118031.5955</v>
      </c>
      <c r="U13" s="22">
        <f>T13/T$16</f>
        <v>0.9893165657840864</v>
      </c>
      <c r="V13" s="87">
        <v>13723</v>
      </c>
      <c r="W13" s="22">
        <f>V13/V$16</f>
        <v>0.5224028322357152</v>
      </c>
      <c r="X13" s="35">
        <f>B13+D13+F13+H13+J13+L13+N13+P13+R13+T13+V13</f>
        <v>4660091.844385471</v>
      </c>
      <c r="Y13" s="22">
        <f>X13/X$16</f>
        <v>0.8881011509177058</v>
      </c>
      <c r="Z13" s="13"/>
      <c r="AA13" s="13"/>
    </row>
    <row r="14" spans="1:27" ht="15.75">
      <c r="A14" s="2" t="s">
        <v>13</v>
      </c>
      <c r="B14" s="69">
        <v>10700</v>
      </c>
      <c r="C14" s="22">
        <f>B14/B$16</f>
        <v>0.04031999758833659</v>
      </c>
      <c r="D14" s="73">
        <v>21294</v>
      </c>
      <c r="E14" s="22">
        <f>D14/D$16</f>
        <v>0.04957419366854621</v>
      </c>
      <c r="F14" s="81">
        <v>0</v>
      </c>
      <c r="G14" s="22">
        <f>F14/F$16</f>
        <v>0</v>
      </c>
      <c r="H14" s="87">
        <v>20368</v>
      </c>
      <c r="I14" s="22">
        <f>H14/H$16</f>
        <v>0.1833484863487834</v>
      </c>
      <c r="J14" s="94">
        <v>319056.53</v>
      </c>
      <c r="K14" s="22">
        <f>J14/J$16</f>
        <v>0.22311698815391573</v>
      </c>
      <c r="L14" s="98"/>
      <c r="M14" s="22">
        <f>L14/L$16</f>
        <v>0</v>
      </c>
      <c r="N14" s="25">
        <v>122792.49405979198</v>
      </c>
      <c r="O14" s="22">
        <f>N14/N$16</f>
        <v>0.11488200913217049</v>
      </c>
      <c r="P14" s="87">
        <v>79128</v>
      </c>
      <c r="Q14" s="22">
        <f>P14/P$16</f>
        <v>0.42881994309714133</v>
      </c>
      <c r="R14" s="87">
        <v>0</v>
      </c>
      <c r="S14" s="22">
        <f>R14/R$16</f>
        <v>0</v>
      </c>
      <c r="T14" s="87">
        <v>1274.59989</v>
      </c>
      <c r="U14" s="22">
        <f>T14/T$16</f>
        <v>0.010683434215913605</v>
      </c>
      <c r="V14" s="87">
        <v>12546</v>
      </c>
      <c r="W14" s="22">
        <f>V14/V$16</f>
        <v>0.4775971677642849</v>
      </c>
      <c r="X14" s="35">
        <f>B14+D14+F14+H14+J14+L14+N14+P14+R14+T14+V14</f>
        <v>587159.623949792</v>
      </c>
      <c r="Y14" s="22">
        <f>X14/X$16</f>
        <v>0.11189846793051403</v>
      </c>
      <c r="Z14" s="13"/>
      <c r="AA14" s="13"/>
    </row>
    <row r="15" spans="1:27" ht="15.75">
      <c r="A15" s="2" t="s">
        <v>14</v>
      </c>
      <c r="B15" s="69">
        <v>2</v>
      </c>
      <c r="C15" s="22">
        <f>B15/B$16</f>
        <v>7.536448147352634E-06</v>
      </c>
      <c r="D15" s="73" t="s">
        <v>80</v>
      </c>
      <c r="E15" s="22"/>
      <c r="F15" s="81">
        <v>0</v>
      </c>
      <c r="G15" s="22">
        <f>F15/F$16</f>
        <v>0</v>
      </c>
      <c r="H15" s="87">
        <v>0</v>
      </c>
      <c r="I15" s="22">
        <f>H15/H$16</f>
        <v>0</v>
      </c>
      <c r="J15" s="94">
        <v>0</v>
      </c>
      <c r="K15" s="22">
        <f>J15/J$16</f>
        <v>0</v>
      </c>
      <c r="L15" s="98"/>
      <c r="M15" s="22">
        <f>L15/L$16</f>
        <v>0</v>
      </c>
      <c r="N15" s="25"/>
      <c r="O15" s="22">
        <f>N15/N$16</f>
        <v>0</v>
      </c>
      <c r="P15" s="87">
        <v>0</v>
      </c>
      <c r="Q15" s="22">
        <f>P15/P$16</f>
        <v>0</v>
      </c>
      <c r="R15" s="87">
        <v>0</v>
      </c>
      <c r="S15" s="22">
        <f>R15/R$16</f>
        <v>0</v>
      </c>
      <c r="T15" s="87">
        <v>0</v>
      </c>
      <c r="U15" s="22">
        <f>T15/T$16</f>
        <v>0</v>
      </c>
      <c r="V15" s="87">
        <v>0</v>
      </c>
      <c r="W15" s="22">
        <f>V15/V$16</f>
        <v>0</v>
      </c>
      <c r="X15" s="35">
        <v>2</v>
      </c>
      <c r="Y15" s="22">
        <f>X15/X$16</f>
        <v>3.81151780082489E-07</v>
      </c>
      <c r="Z15" s="13"/>
      <c r="AA15" s="13"/>
    </row>
    <row r="16" spans="1:27" s="16" customFormat="1" ht="15.75">
      <c r="A16" s="1" t="s">
        <v>10</v>
      </c>
      <c r="B16" s="64">
        <f>SUM(B13:B15)</f>
        <v>265377</v>
      </c>
      <c r="C16" s="65">
        <f>B16/B$16</f>
        <v>1</v>
      </c>
      <c r="D16" s="64">
        <f>SUM(D13:D15)</f>
        <v>429538</v>
      </c>
      <c r="E16" s="65">
        <f>D16/D$16</f>
        <v>1</v>
      </c>
      <c r="F16" s="64">
        <f>SUM(F13:F15)</f>
        <v>1003239</v>
      </c>
      <c r="G16" s="65">
        <f>F16/F$16</f>
        <v>1</v>
      </c>
      <c r="H16" s="64">
        <f>SUM(H13:H15)</f>
        <v>111089</v>
      </c>
      <c r="I16" s="65">
        <f>H16/H$16</f>
        <v>1</v>
      </c>
      <c r="J16" s="64">
        <f>SUM(J13:J15)</f>
        <v>1429996.58</v>
      </c>
      <c r="K16" s="65">
        <f>J16/J$16</f>
        <v>1</v>
      </c>
      <c r="L16" s="64">
        <f>SUM(L13:L15)</f>
        <v>381640</v>
      </c>
      <c r="M16" s="65">
        <f>L16/L$16</f>
        <v>1</v>
      </c>
      <c r="N16" s="64">
        <f>SUM(N13:N15)</f>
        <v>1068857.473745263</v>
      </c>
      <c r="O16" s="65">
        <f>N16/N$16</f>
        <v>1</v>
      </c>
      <c r="P16" s="64">
        <f>SUM(P13:P15)</f>
        <v>184525</v>
      </c>
      <c r="Q16" s="65">
        <f>P16/P$16</f>
        <v>1</v>
      </c>
      <c r="R16" s="64">
        <f>SUM(R13:R15)</f>
        <v>227416.2192</v>
      </c>
      <c r="S16" s="65">
        <f>R16/R$16</f>
        <v>1</v>
      </c>
      <c r="T16" s="64">
        <f>SUM(T13:T15)</f>
        <v>119306.19539</v>
      </c>
      <c r="U16" s="65">
        <f>T16/T$16</f>
        <v>1</v>
      </c>
      <c r="V16" s="64">
        <v>26269</v>
      </c>
      <c r="W16" s="65">
        <f>V16/V$16</f>
        <v>1</v>
      </c>
      <c r="X16" s="66">
        <f>B16+D16+F16+H16+J16+L16+N16+P16+R16+T16+V16</f>
        <v>5247253.468335263</v>
      </c>
      <c r="Y16" s="65">
        <f>X16/X$16</f>
        <v>1</v>
      </c>
      <c r="Z16" s="15"/>
      <c r="AA16" s="15"/>
    </row>
    <row r="17" spans="1:27" s="16" customFormat="1" ht="15.75">
      <c r="A17" s="32" t="s">
        <v>12</v>
      </c>
      <c r="B17" s="44"/>
      <c r="C17" s="45"/>
      <c r="D17" s="44"/>
      <c r="E17" s="49"/>
      <c r="F17" s="44"/>
      <c r="G17" s="48"/>
      <c r="H17" s="44"/>
      <c r="I17" s="49"/>
      <c r="J17" s="44"/>
      <c r="K17" s="48"/>
      <c r="L17" s="44"/>
      <c r="M17" s="49"/>
      <c r="N17" s="44"/>
      <c r="O17" s="50"/>
      <c r="P17" s="44"/>
      <c r="Q17" s="40"/>
      <c r="R17" s="44"/>
      <c r="S17" s="51"/>
      <c r="T17" s="44"/>
      <c r="U17" s="49"/>
      <c r="V17" s="44"/>
      <c r="W17" s="49"/>
      <c r="X17" s="35"/>
      <c r="Y17" s="22"/>
      <c r="Z17" s="15"/>
      <c r="AA17" s="15"/>
    </row>
    <row r="18" spans="1:27" s="16" customFormat="1" ht="15.75">
      <c r="A18" s="32" t="s">
        <v>15</v>
      </c>
      <c r="B18" s="44"/>
      <c r="C18" s="52"/>
      <c r="D18" s="44"/>
      <c r="E18" s="53"/>
      <c r="F18" s="44"/>
      <c r="G18" s="49"/>
      <c r="H18" s="44"/>
      <c r="I18" s="49"/>
      <c r="J18" s="44"/>
      <c r="K18" s="49"/>
      <c r="L18" s="44"/>
      <c r="M18" s="53"/>
      <c r="N18" s="44"/>
      <c r="O18" s="54"/>
      <c r="P18" s="44"/>
      <c r="Q18" s="53"/>
      <c r="R18" s="44"/>
      <c r="S18" s="51"/>
      <c r="T18" s="44"/>
      <c r="U18" s="53"/>
      <c r="V18" s="44"/>
      <c r="W18" s="53"/>
      <c r="X18" s="35"/>
      <c r="Y18" s="22"/>
      <c r="Z18" s="15"/>
      <c r="AA18" s="15"/>
    </row>
    <row r="19" spans="1:27" ht="15.75">
      <c r="A19" s="2" t="s">
        <v>16</v>
      </c>
      <c r="B19" s="25">
        <f>SUM(B20:B27)</f>
        <v>64461</v>
      </c>
      <c r="C19" s="22">
        <f aca="true" t="shared" si="0" ref="C19:E44">B19/B$45</f>
        <v>0.2531108275252773</v>
      </c>
      <c r="D19" s="25">
        <f>SUM(D20:D27)</f>
        <v>96889.31291999991</v>
      </c>
      <c r="E19" s="22">
        <f t="shared" si="0"/>
        <v>0.23733172591000762</v>
      </c>
      <c r="F19" s="25">
        <f>SUM(F20:F27)</f>
        <v>251338</v>
      </c>
      <c r="G19" s="22">
        <f aca="true" t="shared" si="1" ref="G19:G45">F19/F$45</f>
        <v>0.2505265445222923</v>
      </c>
      <c r="H19" s="25">
        <f>SUM(H20:H27)</f>
        <v>8880</v>
      </c>
      <c r="I19" s="22">
        <f aca="true" t="shared" si="2" ref="I19:I45">H19/H$45</f>
        <v>0.09788251893166962</v>
      </c>
      <c r="J19" s="25">
        <f>SUM(J20:J27)</f>
        <v>271309.04000000004</v>
      </c>
      <c r="K19" s="22">
        <f>J19/J$45</f>
        <v>0.24421573643164404</v>
      </c>
      <c r="L19" s="25">
        <f>SUM(L20:L27)</f>
        <v>87954</v>
      </c>
      <c r="M19" s="22">
        <f aca="true" t="shared" si="3" ref="M19:M45">L19/L$45</f>
        <v>0.23046326380882506</v>
      </c>
      <c r="N19" s="25">
        <f>SUM(N20:N27)</f>
        <v>398423.7144884958</v>
      </c>
      <c r="O19" s="22">
        <f aca="true" t="shared" si="4" ref="O19:O45">N19/N$45</f>
        <v>0.42113778973295973</v>
      </c>
      <c r="P19" s="25">
        <f>SUM(P20:P27)</f>
        <v>19126</v>
      </c>
      <c r="Q19" s="22">
        <f aca="true" t="shared" si="5" ref="Q19:Q45">P19/P$45</f>
        <v>0.18146626564323462</v>
      </c>
      <c r="R19" s="25">
        <f>SUM(R20:R27)</f>
        <v>41714.912115136</v>
      </c>
      <c r="S19" s="22">
        <f aca="true" t="shared" si="6" ref="S19:S45">R19/R$45</f>
        <v>0.18342961464982635</v>
      </c>
      <c r="T19" s="25">
        <f>SUM(T20:T27)</f>
        <v>4768.294520000001</v>
      </c>
      <c r="U19" s="22">
        <f aca="true" t="shared" si="7" ref="U19:U45">T19/T$45</f>
        <v>0.0403984585875389</v>
      </c>
      <c r="V19" s="25">
        <f>SUM(V20:V27)</f>
        <v>3862</v>
      </c>
      <c r="W19" s="22">
        <f aca="true" t="shared" si="8" ref="W19:W45">V19/V$45</f>
        <v>0.28142534431246813</v>
      </c>
      <c r="X19" s="35">
        <f aca="true" t="shared" si="9" ref="X19:X45">B19+D19+F19+H19+J19+L19+N19+P19+R19+T19+V19</f>
        <v>1248726.2740436317</v>
      </c>
      <c r="Y19" s="22">
        <f>X19/X$45</f>
        <v>0.2679617030289774</v>
      </c>
      <c r="Z19" s="13"/>
      <c r="AA19" s="13"/>
    </row>
    <row r="20" spans="1:27" ht="15.75">
      <c r="A20" s="2" t="s">
        <v>17</v>
      </c>
      <c r="B20" s="69">
        <v>33654</v>
      </c>
      <c r="C20" s="22">
        <f t="shared" si="0"/>
        <v>0.1321448905467753</v>
      </c>
      <c r="D20" s="73">
        <v>29536.75102999992</v>
      </c>
      <c r="E20" s="22">
        <f t="shared" si="0"/>
        <v>0.07235068438881528</v>
      </c>
      <c r="F20" s="82">
        <v>29887</v>
      </c>
      <c r="G20" s="22">
        <f t="shared" si="1"/>
        <v>0.029790508542829774</v>
      </c>
      <c r="H20" s="87">
        <v>1290</v>
      </c>
      <c r="I20" s="22">
        <f t="shared" si="2"/>
        <v>0.014219419979938492</v>
      </c>
      <c r="J20" s="95">
        <v>195917.39</v>
      </c>
      <c r="K20" s="22">
        <f aca="true" t="shared" si="10" ref="K20:K45">J20/J$45</f>
        <v>0.17635280298295852</v>
      </c>
      <c r="L20" s="98"/>
      <c r="M20" s="22">
        <f t="shared" si="3"/>
        <v>0</v>
      </c>
      <c r="N20" s="25">
        <v>42001.026108287995</v>
      </c>
      <c r="O20" s="22">
        <f t="shared" si="4"/>
        <v>0.04439549820589677</v>
      </c>
      <c r="P20" s="87">
        <v>3950</v>
      </c>
      <c r="Q20" s="22">
        <f t="shared" si="5"/>
        <v>0.03747734755258689</v>
      </c>
      <c r="R20" s="87">
        <v>5739.14161184</v>
      </c>
      <c r="S20" s="22">
        <f t="shared" si="6"/>
        <v>0.025236263985765856</v>
      </c>
      <c r="T20" s="87">
        <v>4523.793100000001</v>
      </c>
      <c r="U20" s="22">
        <f t="shared" si="7"/>
        <v>0.038326967313450304</v>
      </c>
      <c r="V20" s="87">
        <v>679</v>
      </c>
      <c r="W20" s="22">
        <f t="shared" si="8"/>
        <v>0.04947897690009473</v>
      </c>
      <c r="X20" s="35">
        <f t="shared" si="9"/>
        <v>347178.1018501279</v>
      </c>
      <c r="Y20" s="22">
        <f aca="true" t="shared" si="11" ref="Y20:Y45">X20/X$45</f>
        <v>0.07450026267556334</v>
      </c>
      <c r="Z20" s="13"/>
      <c r="AA20" s="13"/>
    </row>
    <row r="21" spans="1:27" ht="15.75">
      <c r="A21" s="2" t="s">
        <v>18</v>
      </c>
      <c r="B21" s="69">
        <v>5049</v>
      </c>
      <c r="C21" s="22">
        <f t="shared" si="0"/>
        <v>0.019825267497791302</v>
      </c>
      <c r="D21" s="73">
        <v>766.3509700000001</v>
      </c>
      <c r="E21" s="22">
        <f t="shared" si="0"/>
        <v>0.0018771874098548274</v>
      </c>
      <c r="F21" s="82">
        <v>9585</v>
      </c>
      <c r="G21" s="22">
        <f t="shared" si="1"/>
        <v>0.009554054417740937</v>
      </c>
      <c r="H21" s="87">
        <v>77</v>
      </c>
      <c r="I21" s="22">
        <f t="shared" si="2"/>
        <v>0.00084875607632191</v>
      </c>
      <c r="J21" s="95">
        <v>30558.38</v>
      </c>
      <c r="K21" s="22">
        <f t="shared" si="10"/>
        <v>0.02750677705342226</v>
      </c>
      <c r="L21" s="98"/>
      <c r="M21" s="22">
        <f t="shared" si="3"/>
        <v>0</v>
      </c>
      <c r="N21" s="25">
        <v>3436.3688153599987</v>
      </c>
      <c r="O21" s="22">
        <f t="shared" si="4"/>
        <v>0.003632275677831836</v>
      </c>
      <c r="P21" s="87">
        <v>1808</v>
      </c>
      <c r="Q21" s="22">
        <f t="shared" si="5"/>
        <v>0.017154188449386605</v>
      </c>
      <c r="R21" s="87">
        <v>5435.024546848</v>
      </c>
      <c r="S21" s="22">
        <f t="shared" si="6"/>
        <v>0.02389899457270918</v>
      </c>
      <c r="T21" s="87"/>
      <c r="U21" s="22">
        <f t="shared" si="7"/>
        <v>0</v>
      </c>
      <c r="V21" s="87">
        <v>0</v>
      </c>
      <c r="W21" s="22">
        <f t="shared" si="8"/>
        <v>0</v>
      </c>
      <c r="X21" s="35">
        <f t="shared" si="9"/>
        <v>56715.124332208004</v>
      </c>
      <c r="Y21" s="22">
        <f t="shared" si="11"/>
        <v>0.012170386432525434</v>
      </c>
      <c r="Z21" s="13"/>
      <c r="AA21" s="13"/>
    </row>
    <row r="22" spans="1:27" ht="15.75">
      <c r="A22" s="2" t="s">
        <v>19</v>
      </c>
      <c r="B22" s="69">
        <v>443</v>
      </c>
      <c r="C22" s="22">
        <f>B22/B$45</f>
        <v>0.0017394718759202905</v>
      </c>
      <c r="D22" s="73">
        <v>21079.53550999999</v>
      </c>
      <c r="E22" s="22">
        <f>D22/D$45</f>
        <v>0.05163461679308599</v>
      </c>
      <c r="F22" s="82">
        <v>72560</v>
      </c>
      <c r="G22" s="22">
        <f t="shared" si="1"/>
        <v>0.07232573693805763</v>
      </c>
      <c r="H22" s="87">
        <v>2413</v>
      </c>
      <c r="I22" s="22">
        <f t="shared" si="2"/>
        <v>0.02659803132681518</v>
      </c>
      <c r="J22" s="95">
        <v>11101.96</v>
      </c>
      <c r="K22" s="22">
        <f t="shared" si="10"/>
        <v>0.00999330260884287</v>
      </c>
      <c r="L22" s="98">
        <v>16179</v>
      </c>
      <c r="M22" s="22">
        <f t="shared" si="3"/>
        <v>0.042393354994235403</v>
      </c>
      <c r="N22" s="25">
        <v>1748.551714624</v>
      </c>
      <c r="O22" s="22">
        <f t="shared" si="4"/>
        <v>0.0018482363814009137</v>
      </c>
      <c r="P22" s="87">
        <v>1865</v>
      </c>
      <c r="Q22" s="22">
        <f t="shared" si="5"/>
        <v>0.017695000806474567</v>
      </c>
      <c r="R22" s="87"/>
      <c r="S22" s="22">
        <f t="shared" si="6"/>
        <v>0</v>
      </c>
      <c r="T22" s="87">
        <v>0</v>
      </c>
      <c r="U22" s="22">
        <f t="shared" si="7"/>
        <v>0</v>
      </c>
      <c r="V22" s="87">
        <v>672</v>
      </c>
      <c r="W22" s="22">
        <f t="shared" si="8"/>
        <v>0.04896888435473293</v>
      </c>
      <c r="X22" s="35">
        <f t="shared" si="9"/>
        <v>128062.04722462398</v>
      </c>
      <c r="Y22" s="22">
        <f t="shared" si="11"/>
        <v>0.027480581598212248</v>
      </c>
      <c r="Z22" s="13"/>
      <c r="AA22" s="13"/>
    </row>
    <row r="23" spans="1:27" ht="15.75">
      <c r="A23" s="2" t="s">
        <v>20</v>
      </c>
      <c r="B23" s="69">
        <v>561</v>
      </c>
      <c r="C23" s="22">
        <f t="shared" si="0"/>
        <v>0.002202807499754589</v>
      </c>
      <c r="D23" s="73">
        <v>9197.652250000001</v>
      </c>
      <c r="E23" s="22">
        <f t="shared" si="0"/>
        <v>0.022529777712583732</v>
      </c>
      <c r="F23" s="82">
        <v>27726</v>
      </c>
      <c r="G23" s="22">
        <f t="shared" si="1"/>
        <v>0.027636485423712595</v>
      </c>
      <c r="H23" s="87">
        <v>530</v>
      </c>
      <c r="I23" s="22">
        <f t="shared" si="2"/>
        <v>0.005842087278579381</v>
      </c>
      <c r="J23" s="95">
        <v>4335.45</v>
      </c>
      <c r="K23" s="22">
        <f t="shared" si="10"/>
        <v>0.003902505845409983</v>
      </c>
      <c r="L23" s="98">
        <v>4780</v>
      </c>
      <c r="M23" s="22">
        <f t="shared" si="3"/>
        <v>0.012524892568913112</v>
      </c>
      <c r="N23" s="25">
        <v>17647.025008288005</v>
      </c>
      <c r="O23" s="22">
        <f t="shared" si="4"/>
        <v>0.018653079214659207</v>
      </c>
      <c r="P23" s="87">
        <v>803</v>
      </c>
      <c r="Q23" s="22">
        <f t="shared" si="5"/>
        <v>0.00761881267967779</v>
      </c>
      <c r="R23" s="87">
        <v>3431.479029056</v>
      </c>
      <c r="S23" s="22">
        <f t="shared" si="6"/>
        <v>0.01508896564953605</v>
      </c>
      <c r="T23" s="87">
        <v>23.23425</v>
      </c>
      <c r="U23" s="22">
        <f t="shared" si="7"/>
        <v>0.0001968477162013737</v>
      </c>
      <c r="V23" s="87">
        <v>1086</v>
      </c>
      <c r="W23" s="22">
        <f t="shared" si="8"/>
        <v>0.07913721489470232</v>
      </c>
      <c r="X23" s="35">
        <f t="shared" si="9"/>
        <v>70120.840537344</v>
      </c>
      <c r="Y23" s="22">
        <f t="shared" si="11"/>
        <v>0.01504709257647407</v>
      </c>
      <c r="Z23" s="13"/>
      <c r="AA23" s="13"/>
    </row>
    <row r="24" spans="1:27" ht="15.75">
      <c r="A24" s="2" t="s">
        <v>21</v>
      </c>
      <c r="B24" s="69">
        <v>203</v>
      </c>
      <c r="C24" s="22">
        <f t="shared" si="0"/>
        <v>0.0007970943359183273</v>
      </c>
      <c r="D24" s="73">
        <v>5185.421910000001</v>
      </c>
      <c r="E24" s="22">
        <f t="shared" si="0"/>
        <v>0.012701763428625102</v>
      </c>
      <c r="F24" s="82">
        <v>29193</v>
      </c>
      <c r="G24" s="22">
        <f t="shared" si="1"/>
        <v>0.029098749151498297</v>
      </c>
      <c r="H24" s="87">
        <v>605</v>
      </c>
      <c r="I24" s="22">
        <f t="shared" si="2"/>
        <v>0.006668797742529293</v>
      </c>
      <c r="J24" s="95">
        <v>0</v>
      </c>
      <c r="K24" s="22">
        <f t="shared" si="10"/>
        <v>0</v>
      </c>
      <c r="L24" s="98">
        <v>499</v>
      </c>
      <c r="M24" s="22">
        <f t="shared" si="3"/>
        <v>0.0013075149355413478</v>
      </c>
      <c r="N24" s="25">
        <v>3090.2388479039996</v>
      </c>
      <c r="O24" s="22">
        <f t="shared" si="4"/>
        <v>0.0032664128936802928</v>
      </c>
      <c r="P24" s="87">
        <v>1432</v>
      </c>
      <c r="Q24" s="22">
        <f t="shared" si="5"/>
        <v>0.013586724479823904</v>
      </c>
      <c r="R24" s="87">
        <v>736.3194059519999</v>
      </c>
      <c r="S24" s="22">
        <f t="shared" si="6"/>
        <v>0.0032377578675026786</v>
      </c>
      <c r="T24" s="87">
        <v>0</v>
      </c>
      <c r="U24" s="22">
        <f t="shared" si="7"/>
        <v>0</v>
      </c>
      <c r="V24" s="87">
        <v>0</v>
      </c>
      <c r="W24" s="22">
        <f t="shared" si="8"/>
        <v>0</v>
      </c>
      <c r="X24" s="35">
        <f t="shared" si="9"/>
        <v>40943.98016385601</v>
      </c>
      <c r="Y24" s="22">
        <f t="shared" si="11"/>
        <v>0.00878608777723866</v>
      </c>
      <c r="Z24" s="13"/>
      <c r="AA24" s="13"/>
    </row>
    <row r="25" spans="1:27" ht="15.75">
      <c r="A25" s="2" t="s">
        <v>22</v>
      </c>
      <c r="B25" s="69">
        <v>2086</v>
      </c>
      <c r="C25" s="22">
        <f t="shared" si="0"/>
        <v>0.008190831451850398</v>
      </c>
      <c r="D25" s="73">
        <v>23525.254730000004</v>
      </c>
      <c r="E25" s="22">
        <f t="shared" si="0"/>
        <v>0.05762544019848207</v>
      </c>
      <c r="F25" s="82">
        <v>72445</v>
      </c>
      <c r="G25" s="22">
        <f t="shared" si="1"/>
        <v>0.07221110822047389</v>
      </c>
      <c r="H25" s="87">
        <v>1001</v>
      </c>
      <c r="I25" s="22">
        <f t="shared" si="2"/>
        <v>0.01103382899218483</v>
      </c>
      <c r="J25" s="95">
        <v>27918.8</v>
      </c>
      <c r="K25" s="22">
        <f t="shared" si="10"/>
        <v>0.025130789236834063</v>
      </c>
      <c r="L25" s="98">
        <v>41521</v>
      </c>
      <c r="M25" s="22">
        <f t="shared" si="3"/>
        <v>0.10879624777277015</v>
      </c>
      <c r="N25" s="25">
        <v>21268.361148320007</v>
      </c>
      <c r="O25" s="22">
        <f t="shared" si="4"/>
        <v>0.02248086717615416</v>
      </c>
      <c r="P25" s="87">
        <v>3035</v>
      </c>
      <c r="Q25" s="22">
        <f t="shared" si="5"/>
        <v>0.028795886030911697</v>
      </c>
      <c r="R25" s="87">
        <v>20097.51321552</v>
      </c>
      <c r="S25" s="22">
        <f t="shared" si="6"/>
        <v>0.08837317202940982</v>
      </c>
      <c r="T25" s="87">
        <v>221.26717000000002</v>
      </c>
      <c r="U25" s="22">
        <f t="shared" si="7"/>
        <v>0.0018746435578872187</v>
      </c>
      <c r="V25" s="87">
        <v>800</v>
      </c>
      <c r="W25" s="22">
        <f t="shared" si="8"/>
        <v>0.05829629089849158</v>
      </c>
      <c r="X25" s="35">
        <f t="shared" si="9"/>
        <v>213919.19626384001</v>
      </c>
      <c r="Y25" s="22">
        <f t="shared" si="11"/>
        <v>0.045904497513156145</v>
      </c>
      <c r="Z25" s="13"/>
      <c r="AA25" s="13"/>
    </row>
    <row r="26" spans="1:27" ht="15.75">
      <c r="A26" s="2" t="s">
        <v>23</v>
      </c>
      <c r="B26" s="69">
        <v>3039</v>
      </c>
      <c r="C26" s="22">
        <f t="shared" si="0"/>
        <v>0.01193285560027486</v>
      </c>
      <c r="D26" s="73">
        <v>6756.84103</v>
      </c>
      <c r="E26" s="22">
        <f t="shared" si="0"/>
        <v>0.016550976521771118</v>
      </c>
      <c r="F26" s="82">
        <v>611</v>
      </c>
      <c r="G26" s="22">
        <f t="shared" si="1"/>
        <v>0.00060902736037973</v>
      </c>
      <c r="H26" s="87">
        <v>523</v>
      </c>
      <c r="I26" s="22">
        <f t="shared" si="2"/>
        <v>0.005764927635277389</v>
      </c>
      <c r="J26" s="95">
        <v>1477.06</v>
      </c>
      <c r="K26" s="22">
        <f t="shared" si="10"/>
        <v>0.00132955870417633</v>
      </c>
      <c r="L26" s="98"/>
      <c r="M26" s="22">
        <f t="shared" si="3"/>
        <v>0</v>
      </c>
      <c r="N26" s="25">
        <v>3642.2787531520003</v>
      </c>
      <c r="O26" s="22">
        <f t="shared" si="4"/>
        <v>0.003849924509797331</v>
      </c>
      <c r="P26" s="87">
        <v>690</v>
      </c>
      <c r="Q26" s="22">
        <f t="shared" si="5"/>
        <v>0.0065466759015911265</v>
      </c>
      <c r="R26" s="87">
        <v>2596.24508624</v>
      </c>
      <c r="S26" s="22">
        <f t="shared" si="6"/>
        <v>0.011416258876228385</v>
      </c>
      <c r="T26" s="87"/>
      <c r="U26" s="22">
        <f t="shared" si="7"/>
        <v>0</v>
      </c>
      <c r="V26" s="87">
        <v>589</v>
      </c>
      <c r="W26" s="22">
        <f t="shared" si="8"/>
        <v>0.04292064417401443</v>
      </c>
      <c r="X26" s="35">
        <f t="shared" si="9"/>
        <v>19924.424869392</v>
      </c>
      <c r="Y26" s="22">
        <f t="shared" si="11"/>
        <v>0.004275542951928504</v>
      </c>
      <c r="Z26" s="13"/>
      <c r="AA26" s="13"/>
    </row>
    <row r="27" spans="1:27" ht="15.75">
      <c r="A27" s="2" t="s">
        <v>24</v>
      </c>
      <c r="B27" s="69">
        <v>19426</v>
      </c>
      <c r="C27" s="22">
        <f t="shared" si="0"/>
        <v>0.07627760871699224</v>
      </c>
      <c r="D27" s="73">
        <v>841.505489999999</v>
      </c>
      <c r="E27" s="22">
        <f t="shared" si="0"/>
        <v>0.0020612794567895117</v>
      </c>
      <c r="F27" s="82">
        <v>9331</v>
      </c>
      <c r="G27" s="22">
        <f t="shared" si="1"/>
        <v>0.009300874467599446</v>
      </c>
      <c r="H27" s="87">
        <v>2441</v>
      </c>
      <c r="I27" s="22">
        <f t="shared" si="2"/>
        <v>0.026906669900023147</v>
      </c>
      <c r="J27" s="95">
        <v>0</v>
      </c>
      <c r="K27" s="22">
        <f t="shared" si="10"/>
        <v>0</v>
      </c>
      <c r="L27" s="98">
        <v>24975</v>
      </c>
      <c r="M27" s="22">
        <f t="shared" si="3"/>
        <v>0.06544125353736506</v>
      </c>
      <c r="N27" s="25">
        <v>305589.8640925598</v>
      </c>
      <c r="O27" s="22">
        <f t="shared" si="4"/>
        <v>0.3230114956735392</v>
      </c>
      <c r="P27" s="87">
        <v>5543</v>
      </c>
      <c r="Q27" s="22">
        <f t="shared" si="5"/>
        <v>0.05259162974278205</v>
      </c>
      <c r="R27" s="87">
        <v>3679.18921968</v>
      </c>
      <c r="S27" s="22">
        <f t="shared" si="6"/>
        <v>0.016178201668674362</v>
      </c>
      <c r="T27" s="87"/>
      <c r="U27" s="22">
        <f t="shared" si="7"/>
        <v>0</v>
      </c>
      <c r="V27" s="87">
        <v>36</v>
      </c>
      <c r="W27" s="22">
        <f t="shared" si="8"/>
        <v>0.0026233330904321213</v>
      </c>
      <c r="X27" s="35">
        <f t="shared" si="9"/>
        <v>371862.5588022398</v>
      </c>
      <c r="Y27" s="22">
        <f t="shared" si="11"/>
        <v>0.07979725150387901</v>
      </c>
      <c r="Z27" s="13"/>
      <c r="AA27" s="13"/>
    </row>
    <row r="28" spans="1:27" ht="15.75">
      <c r="A28" s="2" t="s">
        <v>25</v>
      </c>
      <c r="B28" s="70">
        <v>0</v>
      </c>
      <c r="C28" s="22">
        <f t="shared" si="0"/>
        <v>0</v>
      </c>
      <c r="D28" s="74">
        <v>1805.4745300000013</v>
      </c>
      <c r="E28" s="22">
        <f t="shared" si="0"/>
        <v>0.0044225350905859285</v>
      </c>
      <c r="F28" s="83">
        <v>15570</v>
      </c>
      <c r="G28" s="22">
        <f t="shared" si="1"/>
        <v>0.015519731589381991</v>
      </c>
      <c r="H28" s="87">
        <v>34</v>
      </c>
      <c r="I28" s="22">
        <f t="shared" si="2"/>
        <v>0.0003747754103239603</v>
      </c>
      <c r="J28" s="94">
        <v>6734.24</v>
      </c>
      <c r="K28" s="22">
        <f t="shared" si="10"/>
        <v>0.006061749291167866</v>
      </c>
      <c r="L28" s="98"/>
      <c r="M28" s="22">
        <f t="shared" si="3"/>
        <v>0</v>
      </c>
      <c r="N28" s="25">
        <v>4722.854231264</v>
      </c>
      <c r="O28" s="22">
        <f t="shared" si="4"/>
        <v>0.00499210343124018</v>
      </c>
      <c r="P28" s="87">
        <v>1788</v>
      </c>
      <c r="Q28" s="22">
        <f t="shared" si="5"/>
        <v>0.016964429727601354</v>
      </c>
      <c r="R28" s="87">
        <v>2405.7015240959995</v>
      </c>
      <c r="S28" s="22">
        <f t="shared" si="6"/>
        <v>0.010578397056416534</v>
      </c>
      <c r="T28" s="87">
        <v>249.73123</v>
      </c>
      <c r="U28" s="22">
        <f t="shared" si="7"/>
        <v>0.002115799833851318</v>
      </c>
      <c r="V28" s="87">
        <v>46</v>
      </c>
      <c r="W28" s="22">
        <f t="shared" si="8"/>
        <v>0.003352036726663266</v>
      </c>
      <c r="X28" s="35">
        <f t="shared" si="9"/>
        <v>33356.001515359996</v>
      </c>
      <c r="Y28" s="22">
        <f t="shared" si="11"/>
        <v>0.007157798436761897</v>
      </c>
      <c r="Z28" s="13"/>
      <c r="AA28" s="13"/>
    </row>
    <row r="29" spans="1:27" ht="15.75">
      <c r="A29" s="2" t="s">
        <v>26</v>
      </c>
      <c r="B29" s="25">
        <f>SUM(B30:B36)</f>
        <v>112252</v>
      </c>
      <c r="C29" s="22">
        <f t="shared" si="0"/>
        <v>0.4407656817512516</v>
      </c>
      <c r="D29" s="25">
        <f>SUM(D30:D36)</f>
        <v>137745.0791799999</v>
      </c>
      <c r="E29" s="22">
        <f t="shared" si="0"/>
        <v>0.3374084962744317</v>
      </c>
      <c r="F29" s="25">
        <f>SUM(F30:F36)</f>
        <v>394199</v>
      </c>
      <c r="G29" s="22">
        <f t="shared" si="1"/>
        <v>0.3929263116764799</v>
      </c>
      <c r="H29" s="25">
        <f>SUM(H30:H36)</f>
        <v>40358</v>
      </c>
      <c r="I29" s="22">
        <f t="shared" si="2"/>
        <v>0.44485841205454085</v>
      </c>
      <c r="J29" s="25">
        <f>SUM(J30:J36)</f>
        <v>387663.76</v>
      </c>
      <c r="K29" s="22">
        <f t="shared" si="10"/>
        <v>0.34895110990868605</v>
      </c>
      <c r="L29" s="25">
        <f>SUM(L30:L36)</f>
        <v>261171</v>
      </c>
      <c r="M29" s="22">
        <f t="shared" si="3"/>
        <v>0.6843386437480348</v>
      </c>
      <c r="N29" s="25">
        <f>SUM(N30:N36)</f>
        <v>208194.5968855682</v>
      </c>
      <c r="O29" s="22">
        <f t="shared" si="4"/>
        <v>0.22006373912581048</v>
      </c>
      <c r="P29" s="25">
        <f>SUM(P30:P36)</f>
        <v>14609</v>
      </c>
      <c r="Q29" s="22">
        <f t="shared" si="5"/>
        <v>0.1386092583280359</v>
      </c>
      <c r="R29" s="25">
        <f>SUM(R30:R36)</f>
        <v>100340.36882854401</v>
      </c>
      <c r="S29" s="22">
        <f t="shared" si="6"/>
        <v>0.4412186015696528</v>
      </c>
      <c r="T29" s="25">
        <f>SUM(T30:T36)</f>
        <v>2664.2306</v>
      </c>
      <c r="U29" s="22">
        <f t="shared" si="7"/>
        <v>0.022572181544220946</v>
      </c>
      <c r="V29" s="25">
        <f>SUM(V30:V36)</f>
        <v>6288</v>
      </c>
      <c r="W29" s="22">
        <f t="shared" si="8"/>
        <v>0.4582088464621438</v>
      </c>
      <c r="X29" s="35">
        <f t="shared" si="9"/>
        <v>1665485.035494112</v>
      </c>
      <c r="Y29" s="22">
        <f t="shared" si="11"/>
        <v>0.35739314192141797</v>
      </c>
      <c r="Z29" s="13"/>
      <c r="AA29" s="13"/>
    </row>
    <row r="30" spans="1:27" ht="15.75">
      <c r="A30" s="2" t="s">
        <v>27</v>
      </c>
      <c r="B30" s="69">
        <v>80363</v>
      </c>
      <c r="C30" s="22">
        <f t="shared" si="0"/>
        <v>0.31555119269657406</v>
      </c>
      <c r="D30" s="73">
        <v>82483.31384999999</v>
      </c>
      <c r="E30" s="22">
        <f t="shared" si="0"/>
        <v>0.20204402988140574</v>
      </c>
      <c r="F30" s="82">
        <v>183829</v>
      </c>
      <c r="G30" s="22">
        <f t="shared" si="1"/>
        <v>0.18323550021480425</v>
      </c>
      <c r="H30" s="88">
        <v>25080</v>
      </c>
      <c r="I30" s="22">
        <f t="shared" si="2"/>
        <v>0.2764519791448507</v>
      </c>
      <c r="J30" s="95">
        <v>216941.19</v>
      </c>
      <c r="K30" s="22">
        <f t="shared" si="10"/>
        <v>0.19527713664906707</v>
      </c>
      <c r="L30" s="98">
        <v>152620</v>
      </c>
      <c r="M30" s="22">
        <f t="shared" si="3"/>
        <v>0.3999056702651714</v>
      </c>
      <c r="N30" s="25">
        <v>0</v>
      </c>
      <c r="O30" s="22">
        <f t="shared" si="4"/>
        <v>0</v>
      </c>
      <c r="P30" s="87">
        <v>5474</v>
      </c>
      <c r="Q30" s="22">
        <f t="shared" si="5"/>
        <v>0.05193696215262294</v>
      </c>
      <c r="R30" s="87"/>
      <c r="S30" s="22">
        <f t="shared" si="6"/>
        <v>0</v>
      </c>
      <c r="T30" s="87">
        <v>558.0115</v>
      </c>
      <c r="U30" s="22">
        <f t="shared" si="7"/>
        <v>0.004727645152699262</v>
      </c>
      <c r="V30" s="87">
        <v>1802</v>
      </c>
      <c r="W30" s="22">
        <f t="shared" si="8"/>
        <v>0.1313123952488523</v>
      </c>
      <c r="X30" s="35">
        <f t="shared" si="9"/>
        <v>749150.51535</v>
      </c>
      <c r="Y30" s="22">
        <f t="shared" si="11"/>
        <v>0.16075872838662472</v>
      </c>
      <c r="Z30" s="13"/>
      <c r="AA30" s="13"/>
    </row>
    <row r="31" spans="1:27" ht="15.75">
      <c r="A31" s="3" t="s">
        <v>28</v>
      </c>
      <c r="B31" s="69">
        <v>5938</v>
      </c>
      <c r="C31" s="22">
        <f t="shared" si="0"/>
        <v>0.023315990968881907</v>
      </c>
      <c r="D31" s="73">
        <v>11867.336800000001</v>
      </c>
      <c r="E31" s="22">
        <f t="shared" si="0"/>
        <v>0.02906920732346287</v>
      </c>
      <c r="F31" s="84">
        <v>0</v>
      </c>
      <c r="G31" s="22">
        <f t="shared" si="1"/>
        <v>0</v>
      </c>
      <c r="H31" s="87">
        <v>2963</v>
      </c>
      <c r="I31" s="22">
        <f t="shared" si="2"/>
        <v>0.03266057472911454</v>
      </c>
      <c r="J31" s="96">
        <v>18980.38</v>
      </c>
      <c r="K31" s="22">
        <f t="shared" si="10"/>
        <v>0.01708497247070148</v>
      </c>
      <c r="L31" s="98">
        <v>394</v>
      </c>
      <c r="M31" s="22">
        <f t="shared" si="3"/>
        <v>0.0010323865422911644</v>
      </c>
      <c r="N31" s="25">
        <v>0</v>
      </c>
      <c r="O31" s="22">
        <f t="shared" si="4"/>
        <v>0</v>
      </c>
      <c r="P31" s="87">
        <v>576</v>
      </c>
      <c r="Q31" s="22">
        <f t="shared" si="5"/>
        <v>0.005465051187415202</v>
      </c>
      <c r="R31" s="87">
        <v>65409.473439648</v>
      </c>
      <c r="S31" s="22">
        <f t="shared" si="6"/>
        <v>0.2876197958746093</v>
      </c>
      <c r="T31" s="87">
        <v>1439.78147</v>
      </c>
      <c r="U31" s="22">
        <f t="shared" si="7"/>
        <v>0.012198271697969876</v>
      </c>
      <c r="V31" s="87">
        <v>2702</v>
      </c>
      <c r="W31" s="22">
        <f t="shared" si="8"/>
        <v>0.1968957225096553</v>
      </c>
      <c r="X31" s="35">
        <f t="shared" si="9"/>
        <v>110269.971709648</v>
      </c>
      <c r="Y31" s="22">
        <f t="shared" si="11"/>
        <v>0.02366261527964134</v>
      </c>
      <c r="Z31" s="13"/>
      <c r="AA31" s="13"/>
    </row>
    <row r="32" spans="1:27" ht="15.75">
      <c r="A32" s="2" t="s">
        <v>29</v>
      </c>
      <c r="B32" s="69">
        <v>21737</v>
      </c>
      <c r="C32" s="22">
        <f t="shared" si="0"/>
        <v>0.08535191911259449</v>
      </c>
      <c r="D32" s="73">
        <v>27745.11155999992</v>
      </c>
      <c r="E32" s="22">
        <f t="shared" si="0"/>
        <v>0.0679620384710278</v>
      </c>
      <c r="F32" s="82">
        <v>194858</v>
      </c>
      <c r="G32" s="22">
        <f t="shared" si="1"/>
        <v>0.19422889261681414</v>
      </c>
      <c r="H32" s="88">
        <v>10380</v>
      </c>
      <c r="I32" s="22">
        <f t="shared" si="2"/>
        <v>0.11441672821066787</v>
      </c>
      <c r="J32" s="95">
        <v>121635.05</v>
      </c>
      <c r="K32" s="22">
        <f t="shared" si="10"/>
        <v>0.10948840227236749</v>
      </c>
      <c r="L32" s="98">
        <v>84235</v>
      </c>
      <c r="M32" s="22">
        <f t="shared" si="3"/>
        <v>0.22071847814694476</v>
      </c>
      <c r="N32" s="25">
        <v>64145.04955123209</v>
      </c>
      <c r="O32" s="22">
        <f t="shared" si="4"/>
        <v>0.06780194905064335</v>
      </c>
      <c r="P32" s="87">
        <v>3079</v>
      </c>
      <c r="Q32" s="22">
        <f t="shared" si="5"/>
        <v>0.029213355218839245</v>
      </c>
      <c r="R32" s="87">
        <v>33781.33148208</v>
      </c>
      <c r="S32" s="22">
        <f t="shared" si="6"/>
        <v>0.148543921152542</v>
      </c>
      <c r="T32" s="87">
        <v>390.34606999999994</v>
      </c>
      <c r="U32" s="22">
        <f t="shared" si="7"/>
        <v>0.0033071320317067062</v>
      </c>
      <c r="V32" s="87">
        <v>1386</v>
      </c>
      <c r="W32" s="22">
        <f t="shared" si="8"/>
        <v>0.10099832398163666</v>
      </c>
      <c r="X32" s="35">
        <f t="shared" si="9"/>
        <v>563371.8886633121</v>
      </c>
      <c r="Y32" s="22">
        <f t="shared" si="11"/>
        <v>0.12089286007895578</v>
      </c>
      <c r="Z32" s="13"/>
      <c r="AA32" s="13"/>
    </row>
    <row r="33" spans="1:27" ht="15.75">
      <c r="A33" s="2" t="s">
        <v>30</v>
      </c>
      <c r="B33" s="69">
        <v>752</v>
      </c>
      <c r="C33" s="22">
        <f t="shared" si="0"/>
        <v>0.0029527829586728184</v>
      </c>
      <c r="D33" s="73">
        <v>6754.199200000001</v>
      </c>
      <c r="E33" s="22">
        <f t="shared" si="0"/>
        <v>0.0165445053222697</v>
      </c>
      <c r="F33" s="82">
        <v>6848</v>
      </c>
      <c r="G33" s="22">
        <f t="shared" si="1"/>
        <v>0.006825890939247776</v>
      </c>
      <c r="H33" s="87">
        <v>877</v>
      </c>
      <c r="I33" s="22">
        <f t="shared" si="2"/>
        <v>0.009667001025120974</v>
      </c>
      <c r="J33" s="95">
        <v>0</v>
      </c>
      <c r="K33" s="22">
        <f t="shared" si="10"/>
        <v>0</v>
      </c>
      <c r="L33" s="98">
        <v>67</v>
      </c>
      <c r="M33" s="22">
        <f t="shared" si="3"/>
        <v>0.00017555811759773608</v>
      </c>
      <c r="N33" s="25"/>
      <c r="O33" s="22">
        <f t="shared" si="4"/>
        <v>0</v>
      </c>
      <c r="P33" s="87">
        <v>1350</v>
      </c>
      <c r="Q33" s="22">
        <f t="shared" si="5"/>
        <v>0.01280871372050438</v>
      </c>
      <c r="R33" s="87">
        <v>1070.9066713280001</v>
      </c>
      <c r="S33" s="22">
        <f t="shared" si="6"/>
        <v>0.0047090114323013925</v>
      </c>
      <c r="T33" s="87">
        <v>57.87218000000001</v>
      </c>
      <c r="U33" s="22">
        <f t="shared" si="7"/>
        <v>0.0004903109187770131</v>
      </c>
      <c r="V33" s="87">
        <v>127</v>
      </c>
      <c r="W33" s="22">
        <f t="shared" si="8"/>
        <v>0.00925453618013554</v>
      </c>
      <c r="X33" s="35">
        <f t="shared" si="9"/>
        <v>17903.978051328002</v>
      </c>
      <c r="Y33" s="22">
        <f t="shared" si="11"/>
        <v>0.0038419792626703804</v>
      </c>
      <c r="Z33" s="13"/>
      <c r="AA33" s="13"/>
    </row>
    <row r="34" spans="1:27" ht="15.75">
      <c r="A34" s="2" t="s">
        <v>31</v>
      </c>
      <c r="B34" s="69">
        <v>3402</v>
      </c>
      <c r="C34" s="22">
        <f t="shared" si="0"/>
        <v>0.01335820162952783</v>
      </c>
      <c r="D34" s="73">
        <v>3323.39173</v>
      </c>
      <c r="E34" s="22">
        <f t="shared" si="0"/>
        <v>0.00814069448306649</v>
      </c>
      <c r="F34" s="82">
        <v>6876</v>
      </c>
      <c r="G34" s="22">
        <f t="shared" si="1"/>
        <v>0.006853800540050776</v>
      </c>
      <c r="H34" s="87">
        <v>205</v>
      </c>
      <c r="I34" s="22">
        <f t="shared" si="2"/>
        <v>0.0022596752681297606</v>
      </c>
      <c r="J34" s="95">
        <v>12222.22</v>
      </c>
      <c r="K34" s="22">
        <f t="shared" si="10"/>
        <v>0.011001691864486225</v>
      </c>
      <c r="L34" s="98"/>
      <c r="M34" s="22">
        <f t="shared" si="3"/>
        <v>0</v>
      </c>
      <c r="N34" s="25">
        <v>8974.273508928</v>
      </c>
      <c r="O34" s="22">
        <f t="shared" si="4"/>
        <v>0.009485895474020832</v>
      </c>
      <c r="P34" s="87">
        <v>706</v>
      </c>
      <c r="Q34" s="22">
        <f t="shared" si="5"/>
        <v>0.006698482879019327</v>
      </c>
      <c r="R34" s="87"/>
      <c r="S34" s="22">
        <f t="shared" si="6"/>
        <v>0</v>
      </c>
      <c r="T34" s="87">
        <v>201.68943</v>
      </c>
      <c r="U34" s="22">
        <f t="shared" si="7"/>
        <v>0.001708774919674912</v>
      </c>
      <c r="V34" s="87">
        <v>101</v>
      </c>
      <c r="W34" s="22">
        <f t="shared" si="8"/>
        <v>0.007359906725934563</v>
      </c>
      <c r="X34" s="35">
        <f t="shared" si="9"/>
        <v>36011.57466892799</v>
      </c>
      <c r="Y34" s="22">
        <f t="shared" si="11"/>
        <v>0.007727652631023248</v>
      </c>
      <c r="Z34" s="13"/>
      <c r="AA34" s="13"/>
    </row>
    <row r="35" spans="1:27" ht="15.75">
      <c r="A35" s="2" t="s">
        <v>32</v>
      </c>
      <c r="B35" s="69">
        <v>0</v>
      </c>
      <c r="C35" s="22">
        <f t="shared" si="0"/>
        <v>0</v>
      </c>
      <c r="D35" s="73">
        <v>497.36249</v>
      </c>
      <c r="E35" s="22">
        <f t="shared" si="0"/>
        <v>0.0012182963693019757</v>
      </c>
      <c r="F35" s="82">
        <v>0</v>
      </c>
      <c r="G35" s="22">
        <f t="shared" si="1"/>
        <v>0</v>
      </c>
      <c r="H35" s="87">
        <v>0</v>
      </c>
      <c r="I35" s="22">
        <f t="shared" si="2"/>
        <v>0</v>
      </c>
      <c r="J35" s="95">
        <v>2722.46</v>
      </c>
      <c r="K35" s="22">
        <f t="shared" si="10"/>
        <v>0.0024505913028393506</v>
      </c>
      <c r="L35" s="98">
        <v>519</v>
      </c>
      <c r="M35" s="22">
        <f t="shared" si="3"/>
        <v>0.0013599203437794781</v>
      </c>
      <c r="N35" s="25"/>
      <c r="O35" s="22">
        <f t="shared" si="4"/>
        <v>0</v>
      </c>
      <c r="P35" s="87">
        <v>829</v>
      </c>
      <c r="Q35" s="22">
        <f t="shared" si="5"/>
        <v>0.007865499017998615</v>
      </c>
      <c r="R35" s="87"/>
      <c r="S35" s="22">
        <f t="shared" si="6"/>
        <v>0</v>
      </c>
      <c r="T35" s="87"/>
      <c r="U35" s="22">
        <f t="shared" si="7"/>
        <v>0</v>
      </c>
      <c r="V35" s="87">
        <v>0</v>
      </c>
      <c r="W35" s="22">
        <f t="shared" si="8"/>
        <v>0</v>
      </c>
      <c r="X35" s="35">
        <f t="shared" si="9"/>
        <v>4567.8224900000005</v>
      </c>
      <c r="Y35" s="22">
        <f t="shared" si="11"/>
        <v>0.0009801999997893025</v>
      </c>
      <c r="Z35" s="13"/>
      <c r="AA35" s="13"/>
    </row>
    <row r="36" spans="1:27" ht="15.75">
      <c r="A36" s="2" t="s">
        <v>33</v>
      </c>
      <c r="B36" s="69">
        <v>60</v>
      </c>
      <c r="C36" s="22">
        <f t="shared" si="0"/>
        <v>0.00023559438500049082</v>
      </c>
      <c r="D36" s="73">
        <v>5074.36355</v>
      </c>
      <c r="E36" s="22">
        <f t="shared" si="0"/>
        <v>0.012429724423897117</v>
      </c>
      <c r="F36" s="82">
        <v>1788</v>
      </c>
      <c r="G36" s="22">
        <f t="shared" si="1"/>
        <v>0.0017822273655629416</v>
      </c>
      <c r="H36" s="87">
        <v>853</v>
      </c>
      <c r="I36" s="22">
        <f t="shared" si="2"/>
        <v>0.009402453676657003</v>
      </c>
      <c r="J36" s="95">
        <v>15162.46</v>
      </c>
      <c r="K36" s="22">
        <f t="shared" si="10"/>
        <v>0.01364831534922443</v>
      </c>
      <c r="L36" s="98">
        <v>23336</v>
      </c>
      <c r="M36" s="22">
        <f t="shared" si="3"/>
        <v>0.06114663033225029</v>
      </c>
      <c r="N36" s="25">
        <v>135075.2738254081</v>
      </c>
      <c r="O36" s="22">
        <f t="shared" si="4"/>
        <v>0.14277589460114629</v>
      </c>
      <c r="P36" s="87">
        <v>2595</v>
      </c>
      <c r="Q36" s="22">
        <f t="shared" si="5"/>
        <v>0.024621194151636196</v>
      </c>
      <c r="R36" s="87">
        <v>78.657235488</v>
      </c>
      <c r="S36" s="22">
        <f t="shared" si="6"/>
        <v>0.00034587311020006556</v>
      </c>
      <c r="T36" s="87">
        <v>16.52995</v>
      </c>
      <c r="U36" s="22">
        <f t="shared" si="7"/>
        <v>0.0001400468233931759</v>
      </c>
      <c r="V36" s="87">
        <v>170</v>
      </c>
      <c r="W36" s="22">
        <f t="shared" si="8"/>
        <v>0.012387961815929462</v>
      </c>
      <c r="X36" s="35">
        <f t="shared" si="9"/>
        <v>184209.2845608961</v>
      </c>
      <c r="Y36" s="22">
        <f t="shared" si="11"/>
        <v>0.03952910628271326</v>
      </c>
      <c r="Z36" s="13"/>
      <c r="AA36" s="13"/>
    </row>
    <row r="37" spans="1:27" ht="15.75">
      <c r="A37" s="2" t="s">
        <v>34</v>
      </c>
      <c r="B37" s="25">
        <f>B38+B39</f>
        <v>65662</v>
      </c>
      <c r="C37" s="22">
        <f t="shared" si="0"/>
        <v>0.25782664179837045</v>
      </c>
      <c r="D37" s="25">
        <f>D38+D39</f>
        <v>160632.50845999943</v>
      </c>
      <c r="E37" s="22">
        <f t="shared" si="0"/>
        <v>0.39347157412028844</v>
      </c>
      <c r="F37" s="25">
        <f>F38+F39</f>
        <v>329469</v>
      </c>
      <c r="G37" s="22">
        <f t="shared" si="1"/>
        <v>0.3284052952486895</v>
      </c>
      <c r="H37" s="25">
        <f>H38+H39</f>
        <v>40962</v>
      </c>
      <c r="I37" s="22">
        <f t="shared" si="2"/>
        <v>0.45151618699088414</v>
      </c>
      <c r="J37" s="25">
        <f>J38+J39</f>
        <v>397957.38999999996</v>
      </c>
      <c r="K37" s="22">
        <f t="shared" si="10"/>
        <v>0.35821680349193286</v>
      </c>
      <c r="L37" s="25">
        <f>L38+L39</f>
        <v>19031</v>
      </c>
      <c r="M37" s="22">
        <f t="shared" si="3"/>
        <v>0.04986636620899277</v>
      </c>
      <c r="N37" s="25">
        <f>N38+N39</f>
        <v>317828.7980036158</v>
      </c>
      <c r="O37" s="22">
        <f t="shared" si="4"/>
        <v>0.33594816934168936</v>
      </c>
      <c r="P37" s="25">
        <f>P38+P39</f>
        <v>49094</v>
      </c>
      <c r="Q37" s="22">
        <f t="shared" si="5"/>
        <v>0.4658007343662533</v>
      </c>
      <c r="R37" s="25">
        <f>R38+R39</f>
        <v>50628.45315091199</v>
      </c>
      <c r="S37" s="22">
        <f t="shared" si="6"/>
        <v>0.22262440889618773</v>
      </c>
      <c r="T37" s="25">
        <f>T38+T39</f>
        <v>1938.54425</v>
      </c>
      <c r="U37" s="22">
        <f t="shared" si="7"/>
        <v>0.01642394346139018</v>
      </c>
      <c r="V37" s="25">
        <f>V38+V39</f>
        <v>3386</v>
      </c>
      <c r="W37" s="22">
        <f t="shared" si="8"/>
        <v>0.24673905122786563</v>
      </c>
      <c r="X37" s="35">
        <f t="shared" si="9"/>
        <v>1436589.6938645272</v>
      </c>
      <c r="Y37" s="22">
        <f t="shared" si="11"/>
        <v>0.30827494297470465</v>
      </c>
      <c r="Z37" s="13"/>
      <c r="AA37" s="13"/>
    </row>
    <row r="38" spans="1:27" ht="15.75">
      <c r="A38" s="2" t="s">
        <v>35</v>
      </c>
      <c r="B38" s="69">
        <v>6286</v>
      </c>
      <c r="C38" s="22">
        <f t="shared" si="0"/>
        <v>0.024682438401884756</v>
      </c>
      <c r="D38" s="73">
        <v>8802.73173</v>
      </c>
      <c r="E38" s="22">
        <f t="shared" si="0"/>
        <v>0.021562414380300973</v>
      </c>
      <c r="F38" s="85"/>
      <c r="G38" s="22">
        <f t="shared" si="1"/>
        <v>0</v>
      </c>
      <c r="H38" s="87">
        <v>1120</v>
      </c>
      <c r="I38" s="22">
        <f t="shared" si="2"/>
        <v>0.012345542928318692</v>
      </c>
      <c r="J38" s="95">
        <v>34676.23</v>
      </c>
      <c r="K38" s="22">
        <f t="shared" si="10"/>
        <v>0.031213412741879398</v>
      </c>
      <c r="L38" s="98">
        <v>19031</v>
      </c>
      <c r="M38" s="22">
        <f t="shared" si="3"/>
        <v>0.04986636620899277</v>
      </c>
      <c r="N38" s="25">
        <v>167596.166279168</v>
      </c>
      <c r="O38" s="22">
        <f t="shared" si="4"/>
        <v>0.17715079817761298</v>
      </c>
      <c r="P38" s="87">
        <v>3655</v>
      </c>
      <c r="Q38" s="22">
        <f t="shared" si="5"/>
        <v>0.03467840640625445</v>
      </c>
      <c r="R38" s="87">
        <v>4771.049242336</v>
      </c>
      <c r="S38" s="22">
        <f t="shared" si="6"/>
        <v>0.020979349580829993</v>
      </c>
      <c r="T38" s="87">
        <v>59.88113</v>
      </c>
      <c r="U38" s="22">
        <f t="shared" si="7"/>
        <v>0.0005073313614193513</v>
      </c>
      <c r="V38" s="87">
        <v>2979</v>
      </c>
      <c r="W38" s="22">
        <f t="shared" si="8"/>
        <v>0.21708081323325804</v>
      </c>
      <c r="X38" s="35">
        <f t="shared" si="9"/>
        <v>248977.05838150403</v>
      </c>
      <c r="Y38" s="22">
        <f t="shared" si="11"/>
        <v>0.05342749485282458</v>
      </c>
      <c r="Z38" s="13"/>
      <c r="AA38" s="13"/>
    </row>
    <row r="39" spans="1:27" ht="15.75">
      <c r="A39" s="2" t="s">
        <v>36</v>
      </c>
      <c r="B39" s="69">
        <v>59376</v>
      </c>
      <c r="C39" s="22">
        <f t="shared" si="0"/>
        <v>0.23314420339648573</v>
      </c>
      <c r="D39" s="73">
        <v>151829.77672999943</v>
      </c>
      <c r="E39" s="22">
        <f t="shared" si="0"/>
        <v>0.37190915973998745</v>
      </c>
      <c r="F39" s="81">
        <v>329469</v>
      </c>
      <c r="G39" s="22">
        <f t="shared" si="1"/>
        <v>0.3284052952486895</v>
      </c>
      <c r="H39" s="87">
        <v>39842</v>
      </c>
      <c r="I39" s="22">
        <f t="shared" si="2"/>
        <v>0.43917064406256545</v>
      </c>
      <c r="J39" s="95">
        <v>363281.16</v>
      </c>
      <c r="K39" s="22">
        <f t="shared" si="10"/>
        <v>0.32700339075005347</v>
      </c>
      <c r="L39" s="98"/>
      <c r="M39" s="22">
        <f t="shared" si="3"/>
        <v>0</v>
      </c>
      <c r="N39" s="25">
        <v>150232.6317244478</v>
      </c>
      <c r="O39" s="22">
        <f t="shared" si="4"/>
        <v>0.1587973711640764</v>
      </c>
      <c r="P39" s="87">
        <v>45439</v>
      </c>
      <c r="Q39" s="22">
        <f t="shared" si="5"/>
        <v>0.4311223279599989</v>
      </c>
      <c r="R39" s="87">
        <v>45857.403908575994</v>
      </c>
      <c r="S39" s="22">
        <f t="shared" si="6"/>
        <v>0.20164505931535776</v>
      </c>
      <c r="T39" s="87">
        <v>1878.66312</v>
      </c>
      <c r="U39" s="22">
        <f t="shared" si="7"/>
        <v>0.01591661209997083</v>
      </c>
      <c r="V39" s="87">
        <v>407</v>
      </c>
      <c r="W39" s="22">
        <f t="shared" si="8"/>
        <v>0.029658237994607595</v>
      </c>
      <c r="X39" s="35">
        <f t="shared" si="9"/>
        <v>1187612.635483023</v>
      </c>
      <c r="Y39" s="22">
        <f t="shared" si="11"/>
        <v>0.25484744812188004</v>
      </c>
      <c r="Z39" s="13"/>
      <c r="AA39" s="13"/>
    </row>
    <row r="40" spans="1:27" ht="15.75">
      <c r="A40" s="2" t="s">
        <v>37</v>
      </c>
      <c r="B40" s="25">
        <f>SUM(B41:B43)</f>
        <v>12300</v>
      </c>
      <c r="C40" s="22">
        <f t="shared" si="0"/>
        <v>0.04829684892510062</v>
      </c>
      <c r="D40" s="25">
        <f>SUM(D41:D43)</f>
        <v>10919.485599999993</v>
      </c>
      <c r="E40" s="22">
        <f t="shared" si="0"/>
        <v>0.02674743256397401</v>
      </c>
      <c r="F40" s="25">
        <f>SUM(F41:F43)</f>
        <v>0</v>
      </c>
      <c r="G40" s="22">
        <f t="shared" si="1"/>
        <v>0</v>
      </c>
      <c r="H40" s="25">
        <f>SUM(H41:H43)</f>
        <v>315</v>
      </c>
      <c r="I40" s="22">
        <f t="shared" si="2"/>
        <v>0.003472183948589632</v>
      </c>
      <c r="J40" s="25">
        <f>SUM(J41:J43)</f>
        <v>32095.730000000003</v>
      </c>
      <c r="K40" s="22">
        <f t="shared" si="10"/>
        <v>0.028890605113125644</v>
      </c>
      <c r="L40" s="25">
        <f>SUM(L41:L43)</f>
        <v>0</v>
      </c>
      <c r="M40" s="22">
        <f t="shared" si="3"/>
        <v>0</v>
      </c>
      <c r="N40" s="25">
        <f>SUM(N41:N43)</f>
        <v>16418.649108876998</v>
      </c>
      <c r="O40" s="22">
        <f t="shared" si="4"/>
        <v>0.017354673792423416</v>
      </c>
      <c r="P40" s="25">
        <f>SUM(P41:P43)</f>
        <v>4783</v>
      </c>
      <c r="Q40" s="22">
        <f t="shared" si="5"/>
        <v>0.04538079831494255</v>
      </c>
      <c r="R40" s="25">
        <f>SUM(R41:R43)</f>
        <v>8765.414845407999</v>
      </c>
      <c r="S40" s="22">
        <f t="shared" si="6"/>
        <v>0.038543450910343946</v>
      </c>
      <c r="T40" s="25">
        <f>SUM(T41:T43)</f>
        <v>0</v>
      </c>
      <c r="U40" s="22">
        <f t="shared" si="7"/>
        <v>0</v>
      </c>
      <c r="V40" s="25">
        <f>SUM(V41:V43)</f>
        <v>0</v>
      </c>
      <c r="W40" s="22">
        <f t="shared" si="8"/>
        <v>0</v>
      </c>
      <c r="X40" s="35">
        <f t="shared" si="9"/>
        <v>85597.27955428499</v>
      </c>
      <c r="Y40" s="22">
        <f t="shared" si="11"/>
        <v>0.01836815103580678</v>
      </c>
      <c r="Z40" s="13"/>
      <c r="AA40" s="13"/>
    </row>
    <row r="41" spans="1:27" ht="15.75">
      <c r="A41" s="2" t="s">
        <v>38</v>
      </c>
      <c r="B41" s="69">
        <v>11424</v>
      </c>
      <c r="C41" s="22">
        <f t="shared" si="0"/>
        <v>0.044857170904093455</v>
      </c>
      <c r="D41" s="25"/>
      <c r="E41" s="22">
        <f>D41/D$45</f>
        <v>0</v>
      </c>
      <c r="F41" s="25"/>
      <c r="G41" s="22">
        <f t="shared" si="1"/>
        <v>0</v>
      </c>
      <c r="H41" s="87">
        <v>315</v>
      </c>
      <c r="I41" s="22">
        <f t="shared" si="2"/>
        <v>0.003472183948589632</v>
      </c>
      <c r="J41" s="95">
        <v>37.24</v>
      </c>
      <c r="K41" s="22">
        <f t="shared" si="10"/>
        <v>3.352116105204023E-05</v>
      </c>
      <c r="L41" s="25"/>
      <c r="M41" s="22">
        <f t="shared" si="3"/>
        <v>0</v>
      </c>
      <c r="N41" s="25">
        <v>43.605825536</v>
      </c>
      <c r="O41" s="22">
        <f t="shared" si="4"/>
        <v>4.609178700441623E-05</v>
      </c>
      <c r="P41" s="87">
        <v>57</v>
      </c>
      <c r="Q41" s="22">
        <f t="shared" si="5"/>
        <v>0.0005408123570879626</v>
      </c>
      <c r="R41" s="87">
        <v>534.71942576</v>
      </c>
      <c r="S41" s="22">
        <f t="shared" si="6"/>
        <v>0.002351278553391565</v>
      </c>
      <c r="T41" s="25"/>
      <c r="U41" s="22">
        <f t="shared" si="7"/>
        <v>0</v>
      </c>
      <c r="V41" s="25"/>
      <c r="W41" s="22">
        <f t="shared" si="8"/>
        <v>0</v>
      </c>
      <c r="X41" s="35">
        <f>B41+D41+F41+H41+J41+L41+N41+P41+R41+T41+V41</f>
        <v>12411.565251296</v>
      </c>
      <c r="Y41" s="22">
        <f t="shared" si="11"/>
        <v>0.0026633732557118815</v>
      </c>
      <c r="Z41" s="13"/>
      <c r="AA41" s="13"/>
    </row>
    <row r="42" spans="1:27" ht="15.75">
      <c r="A42" s="2" t="s">
        <v>39</v>
      </c>
      <c r="B42" s="69">
        <v>0</v>
      </c>
      <c r="C42" s="22">
        <f t="shared" si="0"/>
        <v>0</v>
      </c>
      <c r="D42" s="25"/>
      <c r="E42" s="22">
        <f t="shared" si="0"/>
        <v>0</v>
      </c>
      <c r="F42" s="25"/>
      <c r="G42" s="22">
        <f t="shared" si="1"/>
        <v>0</v>
      </c>
      <c r="H42" s="87">
        <v>0</v>
      </c>
      <c r="I42" s="22">
        <f t="shared" si="2"/>
        <v>0</v>
      </c>
      <c r="J42" s="95">
        <v>0</v>
      </c>
      <c r="K42" s="22">
        <f t="shared" si="10"/>
        <v>0</v>
      </c>
      <c r="L42" s="25"/>
      <c r="M42" s="22">
        <f t="shared" si="3"/>
        <v>0</v>
      </c>
      <c r="N42" s="25"/>
      <c r="O42" s="22">
        <f t="shared" si="4"/>
        <v>0</v>
      </c>
      <c r="P42" s="87">
        <v>4726</v>
      </c>
      <c r="Q42" s="22">
        <f t="shared" si="5"/>
        <v>0.044839985957854586</v>
      </c>
      <c r="R42" s="87">
        <v>2450.577254944</v>
      </c>
      <c r="S42" s="22">
        <f t="shared" si="6"/>
        <v>0.01077572548405072</v>
      </c>
      <c r="T42" s="25"/>
      <c r="U42" s="22">
        <f t="shared" si="7"/>
        <v>0</v>
      </c>
      <c r="V42" s="25"/>
      <c r="W42" s="22">
        <f t="shared" si="8"/>
        <v>0</v>
      </c>
      <c r="X42" s="35">
        <f t="shared" si="9"/>
        <v>7176.577254944</v>
      </c>
      <c r="Y42" s="22">
        <f t="shared" si="11"/>
        <v>0.001540007528572771</v>
      </c>
      <c r="Z42" s="13"/>
      <c r="AA42" s="13"/>
    </row>
    <row r="43" spans="1:27" ht="15.75">
      <c r="A43" s="2" t="s">
        <v>40</v>
      </c>
      <c r="B43" s="69">
        <v>876</v>
      </c>
      <c r="C43" s="22">
        <f t="shared" si="0"/>
        <v>0.003439678021007166</v>
      </c>
      <c r="D43" s="73">
        <v>10919.485599999993</v>
      </c>
      <c r="E43" s="22">
        <f t="shared" si="0"/>
        <v>0.02674743256397401</v>
      </c>
      <c r="F43" s="25"/>
      <c r="G43" s="22">
        <f t="shared" si="1"/>
        <v>0</v>
      </c>
      <c r="H43" s="89">
        <v>0</v>
      </c>
      <c r="I43" s="22">
        <f t="shared" si="2"/>
        <v>0</v>
      </c>
      <c r="J43" s="95">
        <v>32058.49</v>
      </c>
      <c r="K43" s="22">
        <f t="shared" si="10"/>
        <v>0.028857083952073603</v>
      </c>
      <c r="L43" s="25"/>
      <c r="M43" s="22">
        <f t="shared" si="3"/>
        <v>0</v>
      </c>
      <c r="N43" s="25">
        <v>16375.043283340998</v>
      </c>
      <c r="O43" s="22">
        <f t="shared" si="4"/>
        <v>0.017308582005419</v>
      </c>
      <c r="P43" s="87">
        <v>0</v>
      </c>
      <c r="Q43" s="22">
        <f t="shared" si="5"/>
        <v>0</v>
      </c>
      <c r="R43" s="87">
        <v>5780.118164703999</v>
      </c>
      <c r="S43" s="22">
        <f t="shared" si="6"/>
        <v>0.025416446872901663</v>
      </c>
      <c r="T43" s="25"/>
      <c r="U43" s="22">
        <f t="shared" si="7"/>
        <v>0</v>
      </c>
      <c r="V43" s="25">
        <v>0</v>
      </c>
      <c r="W43" s="22">
        <f t="shared" si="8"/>
        <v>0</v>
      </c>
      <c r="X43" s="35">
        <f t="shared" si="9"/>
        <v>66009.137048045</v>
      </c>
      <c r="Y43" s="22">
        <f t="shared" si="11"/>
        <v>0.01416477025152213</v>
      </c>
      <c r="Z43" s="13"/>
      <c r="AA43" s="13"/>
    </row>
    <row r="44" spans="1:27" ht="15.75">
      <c r="A44" s="2" t="s">
        <v>41</v>
      </c>
      <c r="B44" s="70">
        <v>0</v>
      </c>
      <c r="C44" s="22">
        <f t="shared" si="0"/>
        <v>0</v>
      </c>
      <c r="D44" s="74">
        <v>252.39130999999998</v>
      </c>
      <c r="E44" s="22">
        <f>D44/D$45</f>
        <v>0.0006182360407122166</v>
      </c>
      <c r="F44" s="83">
        <v>12663</v>
      </c>
      <c r="G44" s="22">
        <f t="shared" si="1"/>
        <v>0.012622116963156337</v>
      </c>
      <c r="H44" s="87">
        <v>172</v>
      </c>
      <c r="I44" s="22">
        <f t="shared" si="2"/>
        <v>0.001895922663991799</v>
      </c>
      <c r="J44" s="94">
        <v>15179.88</v>
      </c>
      <c r="K44" s="22">
        <f t="shared" si="10"/>
        <v>0.013663995763443725</v>
      </c>
      <c r="L44" s="98">
        <v>13484</v>
      </c>
      <c r="M44" s="22">
        <f t="shared" si="3"/>
        <v>0.03533172623414736</v>
      </c>
      <c r="N44" s="25">
        <v>476.366967648</v>
      </c>
      <c r="O44" s="22">
        <f t="shared" si="4"/>
        <v>0.0005035245758767798</v>
      </c>
      <c r="P44" s="87">
        <v>15997</v>
      </c>
      <c r="Q44" s="22">
        <f t="shared" si="5"/>
        <v>0.15177851361993225</v>
      </c>
      <c r="R44" s="87">
        <v>23561.601316448</v>
      </c>
      <c r="S44" s="22">
        <f t="shared" si="6"/>
        <v>0.10360552691757258</v>
      </c>
      <c r="T44" s="87">
        <v>108410.79483000001</v>
      </c>
      <c r="U44" s="22">
        <f t="shared" si="7"/>
        <v>0.9184896165729987</v>
      </c>
      <c r="V44" s="87">
        <v>141</v>
      </c>
      <c r="W44" s="22">
        <f t="shared" si="8"/>
        <v>0.010274721270859141</v>
      </c>
      <c r="X44" s="35">
        <f>B44+D44+F44+H44+J44+L44+N44+P44+R44+T44+V44</f>
        <v>190338.034424096</v>
      </c>
      <c r="Y44" s="22">
        <f t="shared" si="11"/>
        <v>0.040844262602331365</v>
      </c>
      <c r="Z44" s="13"/>
      <c r="AA44" s="13"/>
    </row>
    <row r="45" spans="1:27" s="16" customFormat="1" ht="15.75">
      <c r="A45" s="1" t="s">
        <v>10</v>
      </c>
      <c r="B45" s="64">
        <f>B19+B28+B29+B37+B40+B44</f>
        <v>254675</v>
      </c>
      <c r="C45" s="65">
        <f>B45/B$45</f>
        <v>1</v>
      </c>
      <c r="D45" s="64">
        <f>D19+D28+D29+D37+D40+D44</f>
        <v>408244.2519999993</v>
      </c>
      <c r="E45" s="65">
        <f>D45/D$45</f>
        <v>1</v>
      </c>
      <c r="F45" s="64">
        <f>F19+F28+F29+F37+F40+F44</f>
        <v>1003239</v>
      </c>
      <c r="G45" s="65">
        <f t="shared" si="1"/>
        <v>1</v>
      </c>
      <c r="H45" s="64">
        <f>H19+H28+H29+H37+H40+H44</f>
        <v>90721</v>
      </c>
      <c r="I45" s="65">
        <f t="shared" si="2"/>
        <v>1</v>
      </c>
      <c r="J45" s="64">
        <f>J19+J28+J29+J37+J40+J44</f>
        <v>1110940.0399999998</v>
      </c>
      <c r="K45" s="65">
        <f t="shared" si="10"/>
        <v>1</v>
      </c>
      <c r="L45" s="64">
        <f>L19+L28+L29+L37+L40+L44</f>
        <v>381640</v>
      </c>
      <c r="M45" s="65">
        <f t="shared" si="3"/>
        <v>1</v>
      </c>
      <c r="N45" s="64">
        <f>N19+N28+N29+N37+N40+N44</f>
        <v>946064.9796854688</v>
      </c>
      <c r="O45" s="65">
        <f t="shared" si="4"/>
        <v>1</v>
      </c>
      <c r="P45" s="64">
        <f>P19+P28+P29+P37+P40+P44</f>
        <v>105397</v>
      </c>
      <c r="Q45" s="65">
        <f t="shared" si="5"/>
        <v>1</v>
      </c>
      <c r="R45" s="64">
        <f>R19+R28+R29+R37+R40+R44</f>
        <v>227416.451780544</v>
      </c>
      <c r="S45" s="65">
        <f t="shared" si="6"/>
        <v>1</v>
      </c>
      <c r="T45" s="64">
        <f>T19+T28+T29+T37+T40+T44</f>
        <v>118031.59543000002</v>
      </c>
      <c r="U45" s="65">
        <f t="shared" si="7"/>
        <v>1</v>
      </c>
      <c r="V45" s="64">
        <f>V19+V28+V29+V37+V40+V44</f>
        <v>13723</v>
      </c>
      <c r="W45" s="65">
        <f t="shared" si="8"/>
        <v>1</v>
      </c>
      <c r="X45" s="66">
        <f t="shared" si="9"/>
        <v>4660092.318896011</v>
      </c>
      <c r="Y45" s="65">
        <f t="shared" si="11"/>
        <v>1</v>
      </c>
      <c r="Z45" s="15"/>
      <c r="AA45" s="15"/>
    </row>
    <row r="46" spans="1:27" s="16" customFormat="1" ht="15.75">
      <c r="A46" s="32" t="s">
        <v>42</v>
      </c>
      <c r="B46" s="55"/>
      <c r="C46" s="53"/>
      <c r="D46" s="55"/>
      <c r="E46" s="53"/>
      <c r="F46" s="55"/>
      <c r="G46" s="49"/>
      <c r="H46" s="55"/>
      <c r="I46" s="53"/>
      <c r="J46" s="55"/>
      <c r="K46" s="53"/>
      <c r="L46" s="55"/>
      <c r="M46" s="53"/>
      <c r="N46" s="55"/>
      <c r="O46" s="56"/>
      <c r="P46" s="55"/>
      <c r="Q46" s="53"/>
      <c r="R46" s="55"/>
      <c r="S46" s="57"/>
      <c r="T46" s="55"/>
      <c r="U46" s="53"/>
      <c r="V46" s="55"/>
      <c r="W46" s="53"/>
      <c r="X46" s="35"/>
      <c r="Y46" s="22"/>
      <c r="Z46" s="15"/>
      <c r="AA46" s="15"/>
    </row>
    <row r="47" spans="1:27" ht="15.75">
      <c r="A47" s="2" t="s">
        <v>43</v>
      </c>
      <c r="B47" s="71">
        <v>239982</v>
      </c>
      <c r="C47" s="22">
        <f>B47/B$51</f>
        <v>0.9423068616864632</v>
      </c>
      <c r="D47" s="75">
        <v>354037</v>
      </c>
      <c r="E47" s="22">
        <f>D47/D$51</f>
        <v>0.8672191140592391</v>
      </c>
      <c r="F47" s="82">
        <v>895323</v>
      </c>
      <c r="G47" s="22">
        <f>F47/F$51</f>
        <v>0.8924324114194125</v>
      </c>
      <c r="H47" s="90">
        <v>83351</v>
      </c>
      <c r="I47" s="22">
        <f>H47/H$51</f>
        <v>0.9187619184091886</v>
      </c>
      <c r="J47" s="95">
        <v>1030343.48</v>
      </c>
      <c r="K47" s="22">
        <f>J47/J$51</f>
        <v>0.9274519178600142</v>
      </c>
      <c r="L47" s="98">
        <v>381640</v>
      </c>
      <c r="M47" s="22">
        <f>L47/L$51</f>
        <v>1</v>
      </c>
      <c r="N47" s="25">
        <v>845202.1755658078</v>
      </c>
      <c r="O47" s="22">
        <f>N47/N$51</f>
        <v>0.8933870227886496</v>
      </c>
      <c r="P47" s="90">
        <v>78568</v>
      </c>
      <c r="Q47" s="22">
        <f>P47/P$51</f>
        <v>0.7454481626611763</v>
      </c>
      <c r="R47" s="100">
        <v>218962.6404992</v>
      </c>
      <c r="S47" s="22">
        <f>R47/R$51</f>
        <v>0.9628267526065236</v>
      </c>
      <c r="T47" s="101">
        <v>8706.435290000001</v>
      </c>
      <c r="U47" s="22">
        <f>T47/T$51</f>
        <v>0.0737635991052333</v>
      </c>
      <c r="V47" s="101">
        <v>13270</v>
      </c>
      <c r="W47" s="22">
        <f>V47/V$51</f>
        <v>0.9669897252787292</v>
      </c>
      <c r="X47" s="35">
        <f>B47+D47+F47+H47+J47+L47+N47+P47+R47+T47+V47</f>
        <v>4149385.7313550077</v>
      </c>
      <c r="Y47" s="22">
        <f>X47/X$51</f>
        <v>0.8904085296735429</v>
      </c>
      <c r="Z47" s="13"/>
      <c r="AA47" s="13"/>
    </row>
    <row r="48" spans="1:27" ht="15.75">
      <c r="A48" s="2" t="s">
        <v>44</v>
      </c>
      <c r="B48" s="71">
        <v>724</v>
      </c>
      <c r="C48" s="22">
        <f>B48/B$51</f>
        <v>0.002842838912339256</v>
      </c>
      <c r="D48" s="75">
        <v>4620</v>
      </c>
      <c r="E48" s="22">
        <f>D48/D$51</f>
        <v>0.011316761544566485</v>
      </c>
      <c r="F48" s="82">
        <v>3231</v>
      </c>
      <c r="G48" s="22">
        <f>F48/F$51</f>
        <v>0.0032205685783746447</v>
      </c>
      <c r="H48" s="90">
        <v>33</v>
      </c>
      <c r="I48" s="22">
        <f>H48/H$51</f>
        <v>0.00036375260413796146</v>
      </c>
      <c r="J48" s="95">
        <v>17996.76</v>
      </c>
      <c r="K48" s="22">
        <f>J48/J$51</f>
        <v>0.01619957800603192</v>
      </c>
      <c r="L48" s="25"/>
      <c r="M48" s="22">
        <f>L48/L$51</f>
        <v>0</v>
      </c>
      <c r="N48" s="25">
        <v>4256.929727759995</v>
      </c>
      <c r="O48" s="22">
        <f>N48/N$51</f>
        <v>0.004499616642796832</v>
      </c>
      <c r="P48" s="90"/>
      <c r="Q48" s="22">
        <f>P48/P$51</f>
        <v>0</v>
      </c>
      <c r="R48" s="100">
        <v>2143.3670335999996</v>
      </c>
      <c r="S48" s="22">
        <f>R48/R$51</f>
        <v>0.00942485492456648</v>
      </c>
      <c r="T48" s="103"/>
      <c r="U48" s="22">
        <f>T48/T$51</f>
        <v>0</v>
      </c>
      <c r="V48" s="103">
        <v>0</v>
      </c>
      <c r="W48" s="22">
        <f>V48/V$51</f>
        <v>0</v>
      </c>
      <c r="X48" s="35">
        <f>B48+D48+F48+H48+J48+L48+N48+P48+R48+T48+V48</f>
        <v>33005.05676135999</v>
      </c>
      <c r="Y48" s="22">
        <f>X48/X$51</f>
        <v>0.007082490268524046</v>
      </c>
      <c r="Z48" s="13"/>
      <c r="AA48" s="13"/>
    </row>
    <row r="49" spans="1:27" ht="15.75">
      <c r="A49" s="2" t="s">
        <v>45</v>
      </c>
      <c r="B49" s="71">
        <v>12837</v>
      </c>
      <c r="C49" s="22">
        <f>B49/B$51</f>
        <v>0.05040541867085501</v>
      </c>
      <c r="D49" s="76">
        <v>48837</v>
      </c>
      <c r="E49" s="22">
        <f>D49/D$51</f>
        <v>0.11962698778181675</v>
      </c>
      <c r="F49" s="82">
        <v>104685</v>
      </c>
      <c r="G49" s="22">
        <f>F49/F$51</f>
        <v>0.10434702000221283</v>
      </c>
      <c r="H49" s="91">
        <v>7312</v>
      </c>
      <c r="I49" s="22">
        <f>H49/H$51</f>
        <v>0.08059875883202346</v>
      </c>
      <c r="J49" s="95">
        <v>62205.66</v>
      </c>
      <c r="K49" s="22">
        <f>J49/J$51</f>
        <v>0.05599371451231776</v>
      </c>
      <c r="L49" s="25"/>
      <c r="M49" s="22">
        <f>L49/L$51</f>
        <v>0</v>
      </c>
      <c r="N49" s="25">
        <v>94486.50659612782</v>
      </c>
      <c r="O49" s="22">
        <f>N49/N$51</f>
        <v>0.09987316793772533</v>
      </c>
      <c r="P49" s="99">
        <v>26829</v>
      </c>
      <c r="Q49" s="22">
        <f>P49/P$51</f>
        <v>0.2545518373388237</v>
      </c>
      <c r="R49" s="101">
        <v>6310.440864</v>
      </c>
      <c r="S49" s="22">
        <f>R49/R$51</f>
        <v>0.02774839246890989</v>
      </c>
      <c r="T49" s="101">
        <v>109110.180819998</v>
      </c>
      <c r="U49" s="22">
        <f>T49/T$51</f>
        <v>0.9244150295988527</v>
      </c>
      <c r="V49" s="101">
        <v>453</v>
      </c>
      <c r="W49" s="22">
        <f>V49/V$51</f>
        <v>0.03301027472127086</v>
      </c>
      <c r="X49" s="35">
        <f>B49+D49+F49+H49+J49+L49+N49+P49+R49+T49+V49</f>
        <v>473065.7882801258</v>
      </c>
      <c r="Y49" s="22">
        <f>X49/X$51</f>
        <v>0.10151425783300454</v>
      </c>
      <c r="Z49" s="13"/>
      <c r="AA49" s="13"/>
    </row>
    <row r="50" spans="1:27" ht="15.75">
      <c r="A50" s="2" t="s">
        <v>46</v>
      </c>
      <c r="B50" s="71">
        <v>1132</v>
      </c>
      <c r="C50" s="22">
        <f>B50/B$51</f>
        <v>0.004444880730342594</v>
      </c>
      <c r="D50" s="77">
        <v>750</v>
      </c>
      <c r="E50" s="22">
        <f>D50/D$51</f>
        <v>0.0018371366143776762</v>
      </c>
      <c r="F50" s="82">
        <v>0</v>
      </c>
      <c r="G50" s="22">
        <f>F50/F$51</f>
        <v>0</v>
      </c>
      <c r="H50" s="88">
        <v>25</v>
      </c>
      <c r="I50" s="22">
        <f>H50/H$51</f>
        <v>0.0002755701546499708</v>
      </c>
      <c r="J50" s="95">
        <v>394.15</v>
      </c>
      <c r="K50" s="22">
        <f>J50/J$51</f>
        <v>0.00035478962163619905</v>
      </c>
      <c r="L50" s="25"/>
      <c r="M50" s="22">
        <f>L50/L$51</f>
        <v>0</v>
      </c>
      <c r="N50" s="25">
        <v>2119.367795775999</v>
      </c>
      <c r="O50" s="22">
        <f>N50/N$51</f>
        <v>0.0022401926308281733</v>
      </c>
      <c r="P50" s="87">
        <v>0</v>
      </c>
      <c r="Q50" s="22">
        <f>P50/P$51</f>
        <v>0</v>
      </c>
      <c r="R50" s="102"/>
      <c r="S50" s="22">
        <f>R50/R$51</f>
        <v>0</v>
      </c>
      <c r="T50" s="102">
        <v>214.97936</v>
      </c>
      <c r="U50" s="22">
        <f>T50/T$51</f>
        <v>0.0018213712959141081</v>
      </c>
      <c r="V50" s="102">
        <v>0</v>
      </c>
      <c r="W50" s="22">
        <f>V50/V$51</f>
        <v>0</v>
      </c>
      <c r="X50" s="35">
        <f>B50+D50+F50+H50+J50+L50+N50+P50+R50+T50+V50</f>
        <v>4635.497155775999</v>
      </c>
      <c r="Y50" s="22">
        <f>X50/X$51</f>
        <v>0.0009947222249285898</v>
      </c>
      <c r="Z50" s="13"/>
      <c r="AA50" s="13"/>
    </row>
    <row r="51" spans="1:27" s="16" customFormat="1" ht="15.75">
      <c r="A51" s="1" t="s">
        <v>10</v>
      </c>
      <c r="B51" s="64">
        <f>SUM(B47:B50)</f>
        <v>254675</v>
      </c>
      <c r="C51" s="65">
        <f>B51/B$51</f>
        <v>1</v>
      </c>
      <c r="D51" s="64">
        <f>SUM(D47:D50)</f>
        <v>408244</v>
      </c>
      <c r="E51" s="65">
        <f>D51/D$51</f>
        <v>1</v>
      </c>
      <c r="F51" s="64">
        <f>SUM(F47:F50)</f>
        <v>1003239</v>
      </c>
      <c r="G51" s="65">
        <f>F51/F$51</f>
        <v>1</v>
      </c>
      <c r="H51" s="64">
        <f>SUM(H47:H50)</f>
        <v>90721</v>
      </c>
      <c r="I51" s="65">
        <f>H51/H$51</f>
        <v>1</v>
      </c>
      <c r="J51" s="64">
        <f>SUM(J47:J50)</f>
        <v>1110940.0499999998</v>
      </c>
      <c r="K51" s="65">
        <f>J51/J$51</f>
        <v>1</v>
      </c>
      <c r="L51" s="64">
        <f>SUM(L47:L50)</f>
        <v>381640</v>
      </c>
      <c r="M51" s="65">
        <f>L51/L$51</f>
        <v>1</v>
      </c>
      <c r="N51" s="64">
        <f>SUM(N47:N50)</f>
        <v>946064.9796854717</v>
      </c>
      <c r="O51" s="65">
        <f>N51/N$51</f>
        <v>1</v>
      </c>
      <c r="P51" s="64">
        <f>SUM(P47:P50)</f>
        <v>105397</v>
      </c>
      <c r="Q51" s="65">
        <f>P51/P$51</f>
        <v>1</v>
      </c>
      <c r="R51" s="64">
        <f>SUM(R47:R50)</f>
        <v>227416.4483968</v>
      </c>
      <c r="S51" s="65">
        <f>R51/R$51</f>
        <v>1</v>
      </c>
      <c r="T51" s="64">
        <f>SUM(T47:T50)</f>
        <v>118031.59546999799</v>
      </c>
      <c r="U51" s="65">
        <f>T51/T$51</f>
        <v>1</v>
      </c>
      <c r="V51" s="64">
        <v>13723</v>
      </c>
      <c r="W51" s="65">
        <f>V51/V$51</f>
        <v>1</v>
      </c>
      <c r="X51" s="66">
        <f>B51+D51+F51+H51+J51+L51+N51+P51+R51+T51+V51</f>
        <v>4660092.0735522695</v>
      </c>
      <c r="Y51" s="65">
        <f>X51/X$51</f>
        <v>1</v>
      </c>
      <c r="Z51" s="15"/>
      <c r="AA51" s="15"/>
    </row>
    <row r="52" spans="1:27" s="16" customFormat="1" ht="15.75">
      <c r="A52" s="32" t="s">
        <v>47</v>
      </c>
      <c r="B52" s="44"/>
      <c r="C52" s="52"/>
      <c r="D52" s="44"/>
      <c r="E52" s="53"/>
      <c r="F52" s="44"/>
      <c r="G52" s="49"/>
      <c r="H52" s="44"/>
      <c r="I52" s="53"/>
      <c r="J52" s="44"/>
      <c r="K52" s="53"/>
      <c r="L52" s="44"/>
      <c r="M52" s="53"/>
      <c r="N52" s="44"/>
      <c r="O52" s="56"/>
      <c r="P52" s="44"/>
      <c r="Q52" s="53"/>
      <c r="R52" s="44"/>
      <c r="S52" s="57"/>
      <c r="T52" s="44"/>
      <c r="U52" s="53"/>
      <c r="V52" s="44"/>
      <c r="W52" s="53"/>
      <c r="X52" s="35"/>
      <c r="Y52" s="22"/>
      <c r="Z52" s="15"/>
      <c r="AA52" s="15"/>
    </row>
    <row r="53" spans="1:27" ht="15.75">
      <c r="A53" s="2" t="s">
        <v>48</v>
      </c>
      <c r="B53" s="71">
        <v>275</v>
      </c>
      <c r="C53" s="22">
        <f>B53/B$58</f>
        <v>0.0010798075979189163</v>
      </c>
      <c r="D53" s="78">
        <v>50014</v>
      </c>
      <c r="E53" s="22">
        <f>D53/D$58</f>
        <v>0.12251006750864679</v>
      </c>
      <c r="F53" s="82">
        <v>374489</v>
      </c>
      <c r="G53" s="22">
        <f aca="true" t="shared" si="12" ref="G53:G58">F53/F$58</f>
        <v>0.373279946254083</v>
      </c>
      <c r="H53" s="92">
        <v>14830</v>
      </c>
      <c r="I53" s="22">
        <f aca="true" t="shared" si="13" ref="I53:I58">H53/H$58</f>
        <v>0.16346821573836268</v>
      </c>
      <c r="J53" s="95">
        <v>184973.57</v>
      </c>
      <c r="K53" s="22">
        <f aca="true" t="shared" si="14" ref="K53:K58">J53/J$58</f>
        <v>0.16650184679182287</v>
      </c>
      <c r="L53" s="98">
        <v>10535</v>
      </c>
      <c r="M53" s="22">
        <f aca="true" t="shared" si="15" ref="M53:M58">L53/L$58</f>
        <v>0.02760454878943507</v>
      </c>
      <c r="N53" s="25">
        <v>11679.148515136012</v>
      </c>
      <c r="O53" s="22">
        <f aca="true" t="shared" si="16" ref="O53:O58">N53/N$58</f>
        <v>0.012344974992118294</v>
      </c>
      <c r="P53" s="87">
        <v>7648</v>
      </c>
      <c r="Q53" s="22">
        <f aca="true" t="shared" si="17" ref="Q53:Q58">P53/P$58</f>
        <v>0.07256373521067962</v>
      </c>
      <c r="R53" s="88">
        <v>1671.236</v>
      </c>
      <c r="S53" s="22">
        <f aca="true" t="shared" si="18" ref="S53:S58">R53/R$58</f>
        <v>0.00734879111262708</v>
      </c>
      <c r="T53" s="88">
        <v>72239.91104</v>
      </c>
      <c r="U53" s="22">
        <f aca="true" t="shared" si="19" ref="U53:U58">T53/T$58</f>
        <v>0.6120387575237103</v>
      </c>
      <c r="V53" s="88">
        <v>42</v>
      </c>
      <c r="W53" s="22">
        <f aca="true" t="shared" si="20" ref="W53:W58">V53/V$58</f>
        <v>0.003060555272170808</v>
      </c>
      <c r="X53" s="35">
        <f aca="true" t="shared" si="21" ref="X53:X58">B53+D53+F53+H53+J53+L53+N53+P53+R53+T53+V53</f>
        <v>728396.8655551361</v>
      </c>
      <c r="Y53" s="22">
        <f aca="true" t="shared" si="22" ref="Y53:Y58">X53/X$58</f>
        <v>0.15630525181122307</v>
      </c>
      <c r="Z53" s="13"/>
      <c r="AA53" s="13"/>
    </row>
    <row r="54" spans="1:27" ht="15.75">
      <c r="A54" s="2" t="s">
        <v>49</v>
      </c>
      <c r="B54" s="71">
        <v>4354</v>
      </c>
      <c r="C54" s="22">
        <f aca="true" t="shared" si="23" ref="C54:E58">B54/B$58</f>
        <v>0.01709629920486895</v>
      </c>
      <c r="D54" s="78">
        <v>60894</v>
      </c>
      <c r="E54" s="22">
        <f t="shared" si="23"/>
        <v>0.1491607959945523</v>
      </c>
      <c r="F54" s="82">
        <v>280078</v>
      </c>
      <c r="G54" s="22">
        <f t="shared" si="12"/>
        <v>0.27917375620365636</v>
      </c>
      <c r="H54" s="92">
        <v>9893</v>
      </c>
      <c r="I54" s="22">
        <f t="shared" si="13"/>
        <v>0.10904862159808644</v>
      </c>
      <c r="J54" s="95">
        <v>192622.04</v>
      </c>
      <c r="K54" s="22">
        <f t="shared" si="14"/>
        <v>0.17338652972318358</v>
      </c>
      <c r="L54" s="98">
        <v>27153</v>
      </c>
      <c r="M54" s="22">
        <f t="shared" si="15"/>
        <v>0.07114820249449744</v>
      </c>
      <c r="N54" s="25">
        <v>26372.520521984006</v>
      </c>
      <c r="O54" s="22">
        <f t="shared" si="16"/>
        <v>0.027876013897852856</v>
      </c>
      <c r="P54" s="87">
        <v>10400</v>
      </c>
      <c r="Q54" s="22">
        <f t="shared" si="17"/>
        <v>0.09867453532833002</v>
      </c>
      <c r="R54" s="88">
        <v>4823.88</v>
      </c>
      <c r="S54" s="22">
        <f t="shared" si="18"/>
        <v>0.021211658001849838</v>
      </c>
      <c r="T54" s="88">
        <v>36839.93773</v>
      </c>
      <c r="U54" s="22">
        <f t="shared" si="19"/>
        <v>0.3121192896131237</v>
      </c>
      <c r="V54" s="88">
        <v>597</v>
      </c>
      <c r="W54" s="22">
        <f t="shared" si="20"/>
        <v>0.04350360708299934</v>
      </c>
      <c r="X54" s="35">
        <f t="shared" si="21"/>
        <v>654027.378251984</v>
      </c>
      <c r="Y54" s="22">
        <f t="shared" si="22"/>
        <v>0.14034644969428722</v>
      </c>
      <c r="Z54" s="13"/>
      <c r="AA54" s="13"/>
    </row>
    <row r="55" spans="1:27" ht="15.75">
      <c r="A55" s="2" t="s">
        <v>50</v>
      </c>
      <c r="B55" s="71">
        <v>85700</v>
      </c>
      <c r="C55" s="22">
        <f t="shared" si="23"/>
        <v>0.3365073132423677</v>
      </c>
      <c r="D55" s="78">
        <v>89213</v>
      </c>
      <c r="E55" s="22">
        <f t="shared" si="23"/>
        <v>0.2185286250379675</v>
      </c>
      <c r="F55" s="82">
        <v>226085</v>
      </c>
      <c r="G55" s="22">
        <f t="shared" si="12"/>
        <v>0.22535507491235887</v>
      </c>
      <c r="H55" s="92">
        <v>18647</v>
      </c>
      <c r="I55" s="22">
        <f t="shared" si="13"/>
        <v>0.2055422669503202</v>
      </c>
      <c r="J55" s="95">
        <v>284834.26</v>
      </c>
      <c r="K55" s="22">
        <f t="shared" si="14"/>
        <v>0.256390306569648</v>
      </c>
      <c r="L55" s="98">
        <v>28780</v>
      </c>
      <c r="M55" s="22">
        <f t="shared" si="15"/>
        <v>0.07541138245466932</v>
      </c>
      <c r="N55" s="25">
        <v>54453.59957372802</v>
      </c>
      <c r="O55" s="22">
        <f t="shared" si="16"/>
        <v>0.05755799098686837</v>
      </c>
      <c r="P55" s="87">
        <v>23083</v>
      </c>
      <c r="Q55" s="22">
        <f t="shared" si="17"/>
        <v>0.21901002874844636</v>
      </c>
      <c r="R55" s="88">
        <v>32815.44277000001</v>
      </c>
      <c r="S55" s="22">
        <f t="shared" si="18"/>
        <v>0.14429669668742093</v>
      </c>
      <c r="T55" s="88">
        <v>7849.61552</v>
      </c>
      <c r="U55" s="22">
        <f t="shared" si="19"/>
        <v>0.06650435833509621</v>
      </c>
      <c r="V55" s="88">
        <v>2707</v>
      </c>
      <c r="W55" s="22">
        <f t="shared" si="20"/>
        <v>0.1972600743277709</v>
      </c>
      <c r="X55" s="35">
        <f t="shared" si="21"/>
        <v>854167.917863728</v>
      </c>
      <c r="Y55" s="22">
        <f t="shared" si="22"/>
        <v>0.18329421473965962</v>
      </c>
      <c r="Z55" s="13"/>
      <c r="AA55" s="13"/>
    </row>
    <row r="56" spans="1:27" ht="15.75">
      <c r="A56" s="2" t="s">
        <v>51</v>
      </c>
      <c r="B56" s="71">
        <v>150058</v>
      </c>
      <c r="C56" s="22">
        <f t="shared" si="23"/>
        <v>0.5892137037400609</v>
      </c>
      <c r="D56" s="78">
        <v>187764</v>
      </c>
      <c r="E56" s="22">
        <f t="shared" si="23"/>
        <v>0.45993082568267996</v>
      </c>
      <c r="F56" s="82">
        <v>122587</v>
      </c>
      <c r="G56" s="22">
        <f t="shared" si="12"/>
        <v>0.12219122262990174</v>
      </c>
      <c r="H56" s="88">
        <v>47217</v>
      </c>
      <c r="I56" s="22">
        <f t="shared" si="13"/>
        <v>0.5204638396843069</v>
      </c>
      <c r="J56" s="95">
        <v>305315.05</v>
      </c>
      <c r="K56" s="22">
        <f t="shared" si="14"/>
        <v>0.274825855814632</v>
      </c>
      <c r="L56" s="98">
        <v>312762</v>
      </c>
      <c r="M56" s="22">
        <f t="shared" si="15"/>
        <v>0.8195210145687035</v>
      </c>
      <c r="N56" s="25">
        <v>273822.73558267107</v>
      </c>
      <c r="O56" s="22">
        <f t="shared" si="16"/>
        <v>0.28943332800851257</v>
      </c>
      <c r="P56" s="87">
        <v>53937</v>
      </c>
      <c r="Q56" s="22">
        <f t="shared" si="17"/>
        <v>0.5117508088465517</v>
      </c>
      <c r="R56" s="88">
        <v>161566.58692999996</v>
      </c>
      <c r="S56" s="22">
        <f t="shared" si="18"/>
        <v>0.7104437064117062</v>
      </c>
      <c r="T56" s="88">
        <v>952.50169</v>
      </c>
      <c r="U56" s="22">
        <f t="shared" si="19"/>
        <v>0.008069887441639272</v>
      </c>
      <c r="V56" s="88">
        <v>9404</v>
      </c>
      <c r="W56" s="22">
        <f t="shared" si="20"/>
        <v>0.6852728995117686</v>
      </c>
      <c r="X56" s="35">
        <f t="shared" si="21"/>
        <v>1625385.8742026712</v>
      </c>
      <c r="Y56" s="22">
        <f t="shared" si="22"/>
        <v>0.348788360262957</v>
      </c>
      <c r="Z56" s="13"/>
      <c r="AA56" s="13"/>
    </row>
    <row r="57" spans="1:27" ht="15.75">
      <c r="A57" s="2" t="s">
        <v>52</v>
      </c>
      <c r="B57" s="71">
        <v>14288</v>
      </c>
      <c r="C57" s="22">
        <f t="shared" si="23"/>
        <v>0.05610287621478355</v>
      </c>
      <c r="D57" s="78">
        <v>20359</v>
      </c>
      <c r="E57" s="22">
        <f t="shared" si="23"/>
        <v>0.04986968577615348</v>
      </c>
      <c r="F57" s="25"/>
      <c r="G57" s="22">
        <f t="shared" si="12"/>
        <v>0</v>
      </c>
      <c r="H57" s="88">
        <v>134</v>
      </c>
      <c r="I57" s="22">
        <f t="shared" si="13"/>
        <v>0.0014770560289238434</v>
      </c>
      <c r="J57" s="95">
        <v>143195.13</v>
      </c>
      <c r="K57" s="22">
        <f t="shared" si="14"/>
        <v>0.1288954611007138</v>
      </c>
      <c r="L57" s="98">
        <v>2410</v>
      </c>
      <c r="M57" s="22">
        <f t="shared" si="15"/>
        <v>0.006314851692694686</v>
      </c>
      <c r="N57" s="25">
        <v>579736.9754919496</v>
      </c>
      <c r="O57" s="22">
        <f t="shared" si="16"/>
        <v>0.6127876921146479</v>
      </c>
      <c r="P57" s="87">
        <v>10329</v>
      </c>
      <c r="Q57" s="22">
        <f t="shared" si="17"/>
        <v>0.0980008918659924</v>
      </c>
      <c r="R57" s="88">
        <v>26539.30612</v>
      </c>
      <c r="S57" s="22">
        <f t="shared" si="18"/>
        <v>0.11669914778639609</v>
      </c>
      <c r="T57" s="25">
        <v>149.62949</v>
      </c>
      <c r="U57" s="22">
        <f t="shared" si="19"/>
        <v>0.001267707086430355</v>
      </c>
      <c r="V57" s="25">
        <v>973</v>
      </c>
      <c r="W57" s="22">
        <f t="shared" si="20"/>
        <v>0.07090286380529039</v>
      </c>
      <c r="X57" s="35">
        <f t="shared" si="21"/>
        <v>798114.0411019495</v>
      </c>
      <c r="Y57" s="22">
        <f t="shared" si="22"/>
        <v>0.17126572349187316</v>
      </c>
      <c r="Z57" s="13"/>
      <c r="AA57" s="13"/>
    </row>
    <row r="58" spans="1:27" s="16" customFormat="1" ht="15.75">
      <c r="A58" s="1" t="s">
        <v>10</v>
      </c>
      <c r="B58" s="64">
        <f>SUM(B53:B57)</f>
        <v>254675</v>
      </c>
      <c r="C58" s="65">
        <f t="shared" si="23"/>
        <v>1</v>
      </c>
      <c r="D58" s="64">
        <f>SUM(D53:D57)</f>
        <v>408244</v>
      </c>
      <c r="E58" s="65">
        <f t="shared" si="23"/>
        <v>1</v>
      </c>
      <c r="F58" s="64">
        <f>SUM(F53:F57)</f>
        <v>1003239</v>
      </c>
      <c r="G58" s="65">
        <f t="shared" si="12"/>
        <v>1</v>
      </c>
      <c r="H58" s="64">
        <f>SUM(H53:H57)</f>
        <v>90721</v>
      </c>
      <c r="I58" s="65">
        <f t="shared" si="13"/>
        <v>1</v>
      </c>
      <c r="J58" s="64">
        <f>SUM(J53:J57)</f>
        <v>1110940.0499999998</v>
      </c>
      <c r="K58" s="65">
        <f t="shared" si="14"/>
        <v>1</v>
      </c>
      <c r="L58" s="64">
        <f>SUM(L53:L57)</f>
        <v>381640</v>
      </c>
      <c r="M58" s="65">
        <f t="shared" si="15"/>
        <v>1</v>
      </c>
      <c r="N58" s="64">
        <f>SUM(N53:N57)</f>
        <v>946064.9796854687</v>
      </c>
      <c r="O58" s="65">
        <f t="shared" si="16"/>
        <v>1</v>
      </c>
      <c r="P58" s="64">
        <f>SUM(P53:P57)</f>
        <v>105397</v>
      </c>
      <c r="Q58" s="65">
        <f t="shared" si="17"/>
        <v>1</v>
      </c>
      <c r="R58" s="64">
        <f>SUM(R53:R57)</f>
        <v>227416.45181999996</v>
      </c>
      <c r="S58" s="65">
        <f t="shared" si="18"/>
        <v>1</v>
      </c>
      <c r="T58" s="64">
        <f>SUM(T53:T57)</f>
        <v>118031.59547000003</v>
      </c>
      <c r="U58" s="65">
        <f t="shared" si="19"/>
        <v>1</v>
      </c>
      <c r="V58" s="64">
        <v>13723</v>
      </c>
      <c r="W58" s="65">
        <f t="shared" si="20"/>
        <v>1</v>
      </c>
      <c r="X58" s="66">
        <f t="shared" si="21"/>
        <v>4660092.076975469</v>
      </c>
      <c r="Y58" s="65">
        <f t="shared" si="22"/>
        <v>1</v>
      </c>
      <c r="Z58" s="15"/>
      <c r="AA58" s="15"/>
    </row>
    <row r="59" spans="1:27" s="16" customFormat="1" ht="15.75">
      <c r="A59" s="32" t="s">
        <v>13</v>
      </c>
      <c r="B59" s="44"/>
      <c r="C59" s="45"/>
      <c r="D59" s="44"/>
      <c r="E59" s="58"/>
      <c r="F59" s="44"/>
      <c r="G59" s="48"/>
      <c r="H59" s="44"/>
      <c r="I59" s="59"/>
      <c r="J59" s="44"/>
      <c r="K59" s="38"/>
      <c r="L59" s="44"/>
      <c r="M59" s="58"/>
      <c r="N59" s="44"/>
      <c r="O59" s="60"/>
      <c r="P59" s="44"/>
      <c r="Q59" s="40"/>
      <c r="R59" s="44"/>
      <c r="S59" s="58"/>
      <c r="T59" s="44"/>
      <c r="U59" s="59"/>
      <c r="V59" s="44"/>
      <c r="W59" s="59"/>
      <c r="X59" s="35"/>
      <c r="Y59" s="22"/>
      <c r="Z59" s="15"/>
      <c r="AA59" s="15"/>
    </row>
    <row r="60" spans="1:27" s="16" customFormat="1" ht="15.75">
      <c r="A60" s="32" t="s">
        <v>53</v>
      </c>
      <c r="B60" s="44"/>
      <c r="C60" s="52"/>
      <c r="D60" s="44"/>
      <c r="E60" s="36"/>
      <c r="F60" s="44"/>
      <c r="G60" s="49"/>
      <c r="H60" s="44"/>
      <c r="I60" s="34"/>
      <c r="J60" s="44"/>
      <c r="K60" s="53"/>
      <c r="L60" s="44"/>
      <c r="M60" s="36"/>
      <c r="N60" s="44"/>
      <c r="O60" s="56"/>
      <c r="P60" s="44"/>
      <c r="Q60" s="34"/>
      <c r="R60" s="44"/>
      <c r="S60" s="36"/>
      <c r="T60" s="44"/>
      <c r="U60" s="34"/>
      <c r="V60" s="44"/>
      <c r="W60" s="34"/>
      <c r="X60" s="35"/>
      <c r="Y60" s="22"/>
      <c r="Z60" s="15"/>
      <c r="AA60" s="15"/>
    </row>
    <row r="61" spans="1:27" ht="15.75">
      <c r="A61" s="2" t="s">
        <v>54</v>
      </c>
      <c r="B61" s="71">
        <v>5770</v>
      </c>
      <c r="C61" s="22">
        <f aca="true" t="shared" si="24" ref="C61:C68">B61/B$68</f>
        <v>0.5392523364485982</v>
      </c>
      <c r="D61" s="78">
        <v>10524.89354</v>
      </c>
      <c r="E61" s="22">
        <f aca="true" t="shared" si="25" ref="E61:E68">D61/D$68</f>
        <v>0.49427143938894097</v>
      </c>
      <c r="F61" s="25"/>
      <c r="G61" s="22" t="e">
        <f aca="true" t="shared" si="26" ref="G61:G68">F61/F$68</f>
        <v>#DIV/0!</v>
      </c>
      <c r="H61" s="88">
        <v>0</v>
      </c>
      <c r="I61" s="22">
        <f aca="true" t="shared" si="27" ref="I61:K67">H61/H$68</f>
        <v>0</v>
      </c>
      <c r="J61" s="95">
        <v>158421.82</v>
      </c>
      <c r="K61" s="22">
        <f t="shared" si="27"/>
        <v>0.4965321193541434</v>
      </c>
      <c r="L61" s="25"/>
      <c r="M61" s="22" t="e">
        <f aca="true" t="shared" si="28" ref="M61:M68">L61/L$68</f>
        <v>#DIV/0!</v>
      </c>
      <c r="N61" s="25">
        <v>51688.07819752001</v>
      </c>
      <c r="O61" s="22">
        <f aca="true" t="shared" si="29" ref="O61:O68">N61/N$68</f>
        <v>0.4209384180465563</v>
      </c>
      <c r="P61" s="87">
        <v>8362</v>
      </c>
      <c r="Q61" s="22">
        <f aca="true" t="shared" si="30" ref="Q61:Q68">P61/P$68</f>
        <v>0.1056768779698716</v>
      </c>
      <c r="R61" s="25"/>
      <c r="S61" s="22" t="e">
        <f aca="true" t="shared" si="31" ref="S61:S68">R61/R$68</f>
        <v>#DIV/0!</v>
      </c>
      <c r="T61" s="88">
        <v>294.66164</v>
      </c>
      <c r="U61" s="22">
        <f aca="true" t="shared" si="32" ref="U61:U68">T61/T$68</f>
        <v>0.23117971554194938</v>
      </c>
      <c r="V61" s="88">
        <v>0</v>
      </c>
      <c r="W61" s="22">
        <f aca="true" t="shared" si="33" ref="W61:W68">V61/V$68</f>
        <v>0</v>
      </c>
      <c r="X61" s="35">
        <f aca="true" t="shared" si="34" ref="X61:X67">B61+D61+F61+H61+J61+L61+N61+P61+R61+T61+V61</f>
        <v>235061.45337752003</v>
      </c>
      <c r="Y61" s="22">
        <f aca="true" t="shared" si="35" ref="Y61:Y68">X61/X$68</f>
        <v>0.40033670401985116</v>
      </c>
      <c r="Z61" s="13"/>
      <c r="AA61" s="13"/>
    </row>
    <row r="62" spans="1:27" ht="15.75">
      <c r="A62" s="2" t="s">
        <v>55</v>
      </c>
      <c r="B62" s="71">
        <v>3197</v>
      </c>
      <c r="C62" s="22">
        <f t="shared" si="24"/>
        <v>0.29878504672897194</v>
      </c>
      <c r="D62" s="78">
        <v>162.14028</v>
      </c>
      <c r="E62" s="22">
        <f t="shared" si="25"/>
        <v>0.007614453226908927</v>
      </c>
      <c r="F62" s="25"/>
      <c r="G62" s="22" t="e">
        <f t="shared" si="26"/>
        <v>#DIV/0!</v>
      </c>
      <c r="H62" s="88"/>
      <c r="I62" s="22">
        <f t="shared" si="27"/>
        <v>0</v>
      </c>
      <c r="J62" s="95">
        <v>34857.27</v>
      </c>
      <c r="K62" s="22">
        <f t="shared" si="27"/>
        <v>0.10925107506023854</v>
      </c>
      <c r="L62" s="25"/>
      <c r="M62" s="22" t="e">
        <f t="shared" si="28"/>
        <v>#DIV/0!</v>
      </c>
      <c r="N62" s="25">
        <v>12167.141960064004</v>
      </c>
      <c r="O62" s="22">
        <f t="shared" si="29"/>
        <v>0.09908701711148071</v>
      </c>
      <c r="P62" s="87">
        <v>1297</v>
      </c>
      <c r="Q62" s="22">
        <f t="shared" si="30"/>
        <v>0.016391163684157314</v>
      </c>
      <c r="R62" s="25"/>
      <c r="S62" s="22" t="e">
        <f t="shared" si="31"/>
        <v>#DIV/0!</v>
      </c>
      <c r="T62" s="88">
        <v>176.56263</v>
      </c>
      <c r="U62" s="22">
        <f t="shared" si="32"/>
        <v>0.13852396456742203</v>
      </c>
      <c r="V62" s="88">
        <v>1274</v>
      </c>
      <c r="W62" s="22">
        <f t="shared" si="33"/>
        <v>0.10154630958074287</v>
      </c>
      <c r="X62" s="35">
        <f t="shared" si="34"/>
        <v>53131.114870064004</v>
      </c>
      <c r="Y62" s="22">
        <f t="shared" si="35"/>
        <v>0.09048840251072703</v>
      </c>
      <c r="Z62" s="13"/>
      <c r="AA62" s="13"/>
    </row>
    <row r="63" spans="1:27" ht="15.75">
      <c r="A63" s="2" t="s">
        <v>56</v>
      </c>
      <c r="B63" s="71">
        <v>31</v>
      </c>
      <c r="C63" s="22">
        <f t="shared" si="24"/>
        <v>0.002897196261682243</v>
      </c>
      <c r="D63" s="78">
        <v>10041.77947</v>
      </c>
      <c r="E63" s="22">
        <f t="shared" si="25"/>
        <v>0.4715833726773465</v>
      </c>
      <c r="F63" s="25"/>
      <c r="G63" s="22" t="e">
        <f t="shared" si="26"/>
        <v>#DIV/0!</v>
      </c>
      <c r="H63" s="88">
        <v>3085</v>
      </c>
      <c r="I63" s="22">
        <f t="shared" si="27"/>
        <v>0.1514630793401414</v>
      </c>
      <c r="J63" s="95">
        <v>32748.85</v>
      </c>
      <c r="K63" s="22">
        <f t="shared" si="27"/>
        <v>0.10264277923906528</v>
      </c>
      <c r="L63" s="25"/>
      <c r="M63" s="22" t="e">
        <f t="shared" si="28"/>
        <v>#DIV/0!</v>
      </c>
      <c r="N63" s="25">
        <v>17756.772601568</v>
      </c>
      <c r="O63" s="22">
        <f t="shared" si="29"/>
        <v>0.144607964334706</v>
      </c>
      <c r="P63" s="87">
        <v>3433</v>
      </c>
      <c r="Q63" s="22">
        <f t="shared" si="30"/>
        <v>0.0433854008694773</v>
      </c>
      <c r="R63" s="25"/>
      <c r="S63" s="22" t="e">
        <f t="shared" si="31"/>
        <v>#DIV/0!</v>
      </c>
      <c r="T63" s="88">
        <v>217.97033</v>
      </c>
      <c r="U63" s="22">
        <f t="shared" si="32"/>
        <v>0.17101078676540604</v>
      </c>
      <c r="V63" s="88">
        <v>894</v>
      </c>
      <c r="W63" s="22">
        <f t="shared" si="33"/>
        <v>0.07125777140124342</v>
      </c>
      <c r="X63" s="35">
        <f t="shared" si="34"/>
        <v>68208.37240156799</v>
      </c>
      <c r="Y63" s="22">
        <f t="shared" si="35"/>
        <v>0.11616670705233431</v>
      </c>
      <c r="Z63" s="13"/>
      <c r="AA63" s="13"/>
    </row>
    <row r="64" spans="1:27" ht="15.75">
      <c r="A64" s="2" t="s">
        <v>57</v>
      </c>
      <c r="B64" s="71">
        <v>0</v>
      </c>
      <c r="C64" s="22">
        <f t="shared" si="24"/>
        <v>0</v>
      </c>
      <c r="D64" s="78">
        <v>278.46658</v>
      </c>
      <c r="E64" s="22">
        <f t="shared" si="25"/>
        <v>0.013077384279016252</v>
      </c>
      <c r="F64" s="25"/>
      <c r="G64" s="22" t="e">
        <f t="shared" si="26"/>
        <v>#DIV/0!</v>
      </c>
      <c r="H64" s="88">
        <v>0</v>
      </c>
      <c r="I64" s="22">
        <f t="shared" si="27"/>
        <v>0</v>
      </c>
      <c r="J64" s="95">
        <v>26102.27</v>
      </c>
      <c r="K64" s="22">
        <f t="shared" si="27"/>
        <v>0.08181079754704293</v>
      </c>
      <c r="L64" s="25"/>
      <c r="M64" s="22" t="e">
        <f t="shared" si="28"/>
        <v>#DIV/0!</v>
      </c>
      <c r="N64" s="25">
        <v>7568.558593024</v>
      </c>
      <c r="O64" s="22">
        <f t="shared" si="29"/>
        <v>0.061636980753388734</v>
      </c>
      <c r="P64" s="87">
        <v>37954</v>
      </c>
      <c r="Q64" s="22">
        <f t="shared" si="30"/>
        <v>0.47965322009907996</v>
      </c>
      <c r="R64" s="25"/>
      <c r="S64" s="22" t="e">
        <f t="shared" si="31"/>
        <v>#DIV/0!</v>
      </c>
      <c r="T64" s="88"/>
      <c r="U64" s="22">
        <f t="shared" si="32"/>
        <v>0</v>
      </c>
      <c r="V64" s="88">
        <v>3107</v>
      </c>
      <c r="W64" s="22">
        <f t="shared" si="33"/>
        <v>0.2476486529571178</v>
      </c>
      <c r="X64" s="35">
        <f t="shared" si="34"/>
        <v>75010.295173024</v>
      </c>
      <c r="Y64" s="22">
        <f t="shared" si="35"/>
        <v>0.12775116424085048</v>
      </c>
      <c r="Z64" s="13"/>
      <c r="AA64" s="13"/>
    </row>
    <row r="65" spans="1:27" ht="15.75">
      <c r="A65" s="2" t="s">
        <v>58</v>
      </c>
      <c r="B65" s="71">
        <v>0</v>
      </c>
      <c r="C65" s="22">
        <f t="shared" si="24"/>
        <v>0</v>
      </c>
      <c r="D65" s="78">
        <v>0</v>
      </c>
      <c r="E65" s="22">
        <f t="shared" si="25"/>
        <v>0</v>
      </c>
      <c r="F65" s="25"/>
      <c r="G65" s="22" t="e">
        <f t="shared" si="26"/>
        <v>#DIV/0!</v>
      </c>
      <c r="H65" s="88">
        <v>0</v>
      </c>
      <c r="I65" s="22">
        <f t="shared" si="27"/>
        <v>0</v>
      </c>
      <c r="J65" s="95">
        <v>2348.03</v>
      </c>
      <c r="K65" s="22">
        <f t="shared" si="27"/>
        <v>0.007359291240355081</v>
      </c>
      <c r="L65" s="25"/>
      <c r="M65" s="22" t="e">
        <f t="shared" si="28"/>
        <v>#DIV/0!</v>
      </c>
      <c r="N65" s="25">
        <v>1333.398402336</v>
      </c>
      <c r="O65" s="22">
        <f t="shared" si="29"/>
        <v>0.010858956913821794</v>
      </c>
      <c r="P65" s="87">
        <v>99</v>
      </c>
      <c r="Q65" s="22">
        <f t="shared" si="30"/>
        <v>0.001251137397634213</v>
      </c>
      <c r="R65" s="25"/>
      <c r="S65" s="22" t="e">
        <f t="shared" si="31"/>
        <v>#DIV/0!</v>
      </c>
      <c r="T65" s="88">
        <v>402.73419</v>
      </c>
      <c r="U65" s="22">
        <f t="shared" si="32"/>
        <v>0.3159691077644766</v>
      </c>
      <c r="V65" s="88">
        <v>1285</v>
      </c>
      <c r="W65" s="22">
        <f t="shared" si="33"/>
        <v>0.10242308305435996</v>
      </c>
      <c r="X65" s="35">
        <f t="shared" si="34"/>
        <v>5468.162592336</v>
      </c>
      <c r="Y65" s="22">
        <f t="shared" si="35"/>
        <v>0.009312910125441236</v>
      </c>
      <c r="Z65" s="13"/>
      <c r="AA65" s="13"/>
    </row>
    <row r="66" spans="1:27" ht="15.75">
      <c r="A66" s="2" t="s">
        <v>59</v>
      </c>
      <c r="B66" s="71">
        <v>1702</v>
      </c>
      <c r="C66" s="22">
        <f t="shared" si="24"/>
        <v>0.15906542056074766</v>
      </c>
      <c r="D66" s="78">
        <v>286.47231</v>
      </c>
      <c r="E66" s="22">
        <f t="shared" si="25"/>
        <v>0.013453350427787312</v>
      </c>
      <c r="F66" s="25"/>
      <c r="G66" s="22" t="e">
        <f t="shared" si="26"/>
        <v>#DIV/0!</v>
      </c>
      <c r="H66" s="88">
        <v>320</v>
      </c>
      <c r="I66" s="22">
        <f t="shared" si="27"/>
        <v>0.015710919088766692</v>
      </c>
      <c r="J66" s="95">
        <v>7873.91</v>
      </c>
      <c r="K66" s="22">
        <f t="shared" si="27"/>
        <v>0.024678729356245134</v>
      </c>
      <c r="L66" s="25"/>
      <c r="M66" s="22" t="e">
        <f t="shared" si="28"/>
        <v>#DIV/0!</v>
      </c>
      <c r="N66" s="25">
        <v>4223.931916671999</v>
      </c>
      <c r="O66" s="22">
        <f t="shared" si="29"/>
        <v>0.034398942288892814</v>
      </c>
      <c r="P66" s="87">
        <v>1640</v>
      </c>
      <c r="Q66" s="22">
        <f t="shared" si="30"/>
        <v>0.02072591244565767</v>
      </c>
      <c r="R66" s="25"/>
      <c r="S66" s="22" t="e">
        <f t="shared" si="31"/>
        <v>#DIV/0!</v>
      </c>
      <c r="T66" s="88"/>
      <c r="U66" s="22">
        <f t="shared" si="32"/>
        <v>0</v>
      </c>
      <c r="V66" s="88">
        <v>326</v>
      </c>
      <c r="W66" s="22">
        <f t="shared" si="33"/>
        <v>0.02598437749083373</v>
      </c>
      <c r="X66" s="35">
        <f t="shared" si="34"/>
        <v>16372.314226671999</v>
      </c>
      <c r="Y66" s="22">
        <f t="shared" si="35"/>
        <v>0.02788393511783679</v>
      </c>
      <c r="Z66" s="13"/>
      <c r="AA66" s="13"/>
    </row>
    <row r="67" spans="1:27" ht="15.75">
      <c r="A67" s="2" t="s">
        <v>60</v>
      </c>
      <c r="B67" s="71">
        <v>0</v>
      </c>
      <c r="C67" s="22">
        <f t="shared" si="24"/>
        <v>0</v>
      </c>
      <c r="D67" s="78"/>
      <c r="E67" s="22">
        <f t="shared" si="25"/>
        <v>0</v>
      </c>
      <c r="F67" s="25"/>
      <c r="G67" s="22" t="e">
        <f t="shared" si="26"/>
        <v>#DIV/0!</v>
      </c>
      <c r="H67" s="88">
        <v>16963</v>
      </c>
      <c r="I67" s="22">
        <f t="shared" si="27"/>
        <v>0.8328260015710919</v>
      </c>
      <c r="J67" s="95">
        <v>56704.39</v>
      </c>
      <c r="K67" s="22">
        <f t="shared" si="27"/>
        <v>0.17772520820290974</v>
      </c>
      <c r="L67" s="25"/>
      <c r="M67" s="22" t="e">
        <f t="shared" si="28"/>
        <v>#DIV/0!</v>
      </c>
      <c r="N67" s="25">
        <v>28054.612388608006</v>
      </c>
      <c r="O67" s="22">
        <f t="shared" si="29"/>
        <v>0.22847172055115375</v>
      </c>
      <c r="P67" s="87">
        <v>26343</v>
      </c>
      <c r="Q67" s="22">
        <f t="shared" si="30"/>
        <v>0.33291628753412195</v>
      </c>
      <c r="R67" s="25"/>
      <c r="S67" s="22" t="e">
        <f t="shared" si="31"/>
        <v>#DIV/0!</v>
      </c>
      <c r="T67" s="88">
        <v>182.6711</v>
      </c>
      <c r="U67" s="22">
        <f t="shared" si="32"/>
        <v>0.14331642536074596</v>
      </c>
      <c r="V67" s="88">
        <v>5660</v>
      </c>
      <c r="W67" s="22">
        <f t="shared" si="33"/>
        <v>0.4511398055157022</v>
      </c>
      <c r="X67" s="35">
        <f t="shared" si="34"/>
        <v>133907.673488608</v>
      </c>
      <c r="Y67" s="22">
        <f t="shared" si="35"/>
        <v>0.2280601769329591</v>
      </c>
      <c r="Z67" s="13"/>
      <c r="AA67" s="13"/>
    </row>
    <row r="68" spans="1:27" s="16" customFormat="1" ht="15.75">
      <c r="A68" s="1" t="s">
        <v>10</v>
      </c>
      <c r="B68" s="64">
        <f>SUM(B61:B67)</f>
        <v>10700</v>
      </c>
      <c r="C68" s="65">
        <f t="shared" si="24"/>
        <v>1</v>
      </c>
      <c r="D68" s="64">
        <f>SUM(D61:D67)</f>
        <v>21293.75218</v>
      </c>
      <c r="E68" s="65">
        <f t="shared" si="25"/>
        <v>1</v>
      </c>
      <c r="F68" s="64">
        <f>SUM(F61:F67)</f>
        <v>0</v>
      </c>
      <c r="G68" s="65" t="e">
        <f t="shared" si="26"/>
        <v>#DIV/0!</v>
      </c>
      <c r="H68" s="64">
        <f>SUM(H61:H67)</f>
        <v>20368</v>
      </c>
      <c r="I68" s="65">
        <f>H68/H$68</f>
        <v>1</v>
      </c>
      <c r="J68" s="64">
        <f>SUM(J61:J67)</f>
        <v>319056.54</v>
      </c>
      <c r="K68" s="65">
        <f>J68/J$68</f>
        <v>1</v>
      </c>
      <c r="L68" s="64">
        <f>SUM(L61:L67)</f>
        <v>0</v>
      </c>
      <c r="M68" s="65" t="e">
        <f t="shared" si="28"/>
        <v>#DIV/0!</v>
      </c>
      <c r="N68" s="64">
        <f>SUM(N61:N67)</f>
        <v>122792.494059792</v>
      </c>
      <c r="O68" s="65">
        <f t="shared" si="29"/>
        <v>1</v>
      </c>
      <c r="P68" s="64">
        <f>SUM(P61:P67)</f>
        <v>79128</v>
      </c>
      <c r="Q68" s="65">
        <f t="shared" si="30"/>
        <v>1</v>
      </c>
      <c r="R68" s="64">
        <f>SUM(R61:R67)</f>
        <v>0</v>
      </c>
      <c r="S68" s="65" t="e">
        <f t="shared" si="31"/>
        <v>#DIV/0!</v>
      </c>
      <c r="T68" s="64">
        <f>SUM(T61:T67)</f>
        <v>1274.59989</v>
      </c>
      <c r="U68" s="65">
        <f t="shared" si="32"/>
        <v>1</v>
      </c>
      <c r="V68" s="64">
        <v>12546</v>
      </c>
      <c r="W68" s="65">
        <f t="shared" si="33"/>
        <v>1</v>
      </c>
      <c r="X68" s="66">
        <f>B68+D68+F68+H68+J68+L68+N68+P68+R68+T68+V68</f>
        <v>587159.386129792</v>
      </c>
      <c r="Y68" s="65">
        <f t="shared" si="35"/>
        <v>1</v>
      </c>
      <c r="Z68" s="15"/>
      <c r="AA68" s="15"/>
    </row>
    <row r="69" spans="1:27" s="16" customFormat="1" ht="15.75">
      <c r="A69" s="32" t="s">
        <v>61</v>
      </c>
      <c r="B69" s="44"/>
      <c r="C69" s="53"/>
      <c r="D69" s="44"/>
      <c r="E69" s="53"/>
      <c r="F69" s="44"/>
      <c r="G69" s="53"/>
      <c r="H69" s="44"/>
      <c r="I69" s="53"/>
      <c r="J69" s="44"/>
      <c r="K69" s="53"/>
      <c r="L69" s="44"/>
      <c r="M69" s="53"/>
      <c r="N69" s="44"/>
      <c r="O69" s="53"/>
      <c r="P69" s="44"/>
      <c r="Q69" s="53"/>
      <c r="R69" s="44"/>
      <c r="S69" s="53"/>
      <c r="T69" s="44"/>
      <c r="U69" s="53"/>
      <c r="V69" s="44"/>
      <c r="W69" s="53"/>
      <c r="X69" s="35"/>
      <c r="Y69" s="22"/>
      <c r="Z69" s="15"/>
      <c r="AA69" s="15"/>
    </row>
    <row r="70" spans="1:27" ht="15.75">
      <c r="A70" s="2" t="s">
        <v>43</v>
      </c>
      <c r="B70" s="71">
        <v>10700</v>
      </c>
      <c r="C70" s="22">
        <f>B70/B$74</f>
        <v>1</v>
      </c>
      <c r="D70" s="78">
        <v>21198</v>
      </c>
      <c r="E70" s="22">
        <f>D70/D$74</f>
        <v>0.9954916877993801</v>
      </c>
      <c r="F70" s="25"/>
      <c r="G70" s="22" t="e">
        <f>F70/F$74</f>
        <v>#DIV/0!</v>
      </c>
      <c r="H70" s="88">
        <v>20306</v>
      </c>
      <c r="I70" s="22">
        <f aca="true" t="shared" si="36" ref="I70:K73">H70/H$74</f>
        <v>0.9969560094265515</v>
      </c>
      <c r="J70" s="95">
        <v>314582.32</v>
      </c>
      <c r="K70" s="22">
        <f t="shared" si="36"/>
        <v>0.9859767483837425</v>
      </c>
      <c r="L70" s="25"/>
      <c r="M70" s="22" t="e">
        <f>L70/L$74</f>
        <v>#DIV/0!</v>
      </c>
      <c r="N70" s="25">
        <v>118412.65299627201</v>
      </c>
      <c r="O70" s="22">
        <f>N70/N$74</f>
        <v>0.9643313616434299</v>
      </c>
      <c r="P70" s="87">
        <v>76240</v>
      </c>
      <c r="Q70" s="22">
        <f>P70/P$74</f>
        <v>0.9635021736932565</v>
      </c>
      <c r="R70" s="25"/>
      <c r="S70" s="22" t="e">
        <f>R70/R$74</f>
        <v>#DIV/0!</v>
      </c>
      <c r="T70" s="25">
        <v>660.82445</v>
      </c>
      <c r="U70" s="22">
        <f>T70/T$74</f>
        <v>0.5184563839872919</v>
      </c>
      <c r="V70" s="25">
        <v>11217</v>
      </c>
      <c r="W70" s="22">
        <f>V70/V$74</f>
        <v>0.8940698230511717</v>
      </c>
      <c r="X70" s="35">
        <f>B70+D70+F70+H70+J70+L70+N70+P70+R70+T70+V70</f>
        <v>573316.797446272</v>
      </c>
      <c r="Y70" s="22">
        <f>X70/X$74</f>
        <v>0.9764240830961775</v>
      </c>
      <c r="Z70" s="13"/>
      <c r="AA70" s="13"/>
    </row>
    <row r="71" spans="1:27" ht="15.75">
      <c r="A71" s="2" t="s">
        <v>44</v>
      </c>
      <c r="B71" s="71">
        <v>0</v>
      </c>
      <c r="C71" s="22">
        <f>B71/B$74</f>
        <v>0</v>
      </c>
      <c r="D71" s="78">
        <v>0</v>
      </c>
      <c r="E71" s="22">
        <f>D71/D$74</f>
        <v>0</v>
      </c>
      <c r="F71" s="25"/>
      <c r="G71" s="22" t="e">
        <f>F71/F$74</f>
        <v>#DIV/0!</v>
      </c>
      <c r="H71" s="88">
        <v>0</v>
      </c>
      <c r="I71" s="22">
        <f t="shared" si="36"/>
        <v>0</v>
      </c>
      <c r="J71" s="95">
        <v>0</v>
      </c>
      <c r="K71" s="22">
        <f t="shared" si="36"/>
        <v>0</v>
      </c>
      <c r="L71" s="25"/>
      <c r="M71" s="22" t="e">
        <f>L71/L$74</f>
        <v>#DIV/0!</v>
      </c>
      <c r="N71" s="25"/>
      <c r="O71" s="22">
        <f>N71/N$74</f>
        <v>0</v>
      </c>
      <c r="P71" s="87">
        <v>0</v>
      </c>
      <c r="Q71" s="22">
        <f>P71/P$74</f>
        <v>0</v>
      </c>
      <c r="R71" s="25"/>
      <c r="S71" s="22" t="e">
        <f>R71/R$74</f>
        <v>#DIV/0!</v>
      </c>
      <c r="T71" s="25"/>
      <c r="U71" s="22">
        <f>T71/T$74</f>
        <v>0</v>
      </c>
      <c r="V71" s="25">
        <v>745</v>
      </c>
      <c r="W71" s="22">
        <f>V71/V$74</f>
        <v>0.059381476167702854</v>
      </c>
      <c r="X71" s="35">
        <f>B71+D71+F71+H71+J71+L71+N71+P71+R71+T71+V71</f>
        <v>745</v>
      </c>
      <c r="Y71" s="22">
        <f>X71/X$74</f>
        <v>0.0012688202144902677</v>
      </c>
      <c r="Z71" s="13"/>
      <c r="AA71" s="13"/>
    </row>
    <row r="72" spans="1:25" ht="15.75">
      <c r="A72" s="2" t="s">
        <v>45</v>
      </c>
      <c r="B72" s="71">
        <v>0</v>
      </c>
      <c r="C72" s="22">
        <f>B72/B$74</f>
        <v>0</v>
      </c>
      <c r="D72" s="78">
        <v>96</v>
      </c>
      <c r="E72" s="22">
        <f>D72/D$74</f>
        <v>0.004508312200619893</v>
      </c>
      <c r="F72" s="25"/>
      <c r="G72" s="22" t="e">
        <f>F72/F$74</f>
        <v>#DIV/0!</v>
      </c>
      <c r="H72" s="88">
        <v>62</v>
      </c>
      <c r="I72" s="22">
        <f t="shared" si="36"/>
        <v>0.003043990573448547</v>
      </c>
      <c r="J72" s="95">
        <v>4474.21</v>
      </c>
      <c r="K72" s="22">
        <f t="shared" si="36"/>
        <v>0.014023251616257469</v>
      </c>
      <c r="L72" s="25"/>
      <c r="M72" s="22" t="e">
        <f>L72/L$74</f>
        <v>#DIV/0!</v>
      </c>
      <c r="N72" s="25">
        <v>4379.841063520001</v>
      </c>
      <c r="O72" s="22">
        <f>N72/N$74</f>
        <v>0.03566863835657008</v>
      </c>
      <c r="P72" s="87">
        <v>2888</v>
      </c>
      <c r="Q72" s="22">
        <f>P72/P$74</f>
        <v>0.0364978263067435</v>
      </c>
      <c r="R72" s="25"/>
      <c r="S72" s="22" t="e">
        <f>R72/R$74</f>
        <v>#DIV/0!</v>
      </c>
      <c r="T72" s="25">
        <v>613.77544</v>
      </c>
      <c r="U72" s="22">
        <f>T72/T$74</f>
        <v>0.4815436160127081</v>
      </c>
      <c r="V72" s="25">
        <v>584</v>
      </c>
      <c r="W72" s="22">
        <f>V72/V$74</f>
        <v>0.04654870078112546</v>
      </c>
      <c r="X72" s="35">
        <f>B72+D72+F72+H72+J72+L72+N72+P72+R72+T72+V72</f>
        <v>13097.82650352</v>
      </c>
      <c r="Y72" s="22">
        <f>X72/X$74</f>
        <v>0.022307096689332295</v>
      </c>
    </row>
    <row r="73" spans="1:25" ht="15.75">
      <c r="A73" s="5" t="s">
        <v>46</v>
      </c>
      <c r="B73" s="71">
        <v>0</v>
      </c>
      <c r="C73" s="22">
        <f>B73/B$74</f>
        <v>0</v>
      </c>
      <c r="D73" s="78">
        <v>0</v>
      </c>
      <c r="E73" s="22">
        <f>D73/D$74</f>
        <v>0</v>
      </c>
      <c r="F73" s="25"/>
      <c r="G73" s="22" t="e">
        <f>F73/F$74</f>
        <v>#DIV/0!</v>
      </c>
      <c r="H73" s="88">
        <v>0</v>
      </c>
      <c r="I73" s="22">
        <f t="shared" si="36"/>
        <v>0</v>
      </c>
      <c r="J73" s="95">
        <v>0</v>
      </c>
      <c r="K73" s="22">
        <f t="shared" si="36"/>
        <v>0</v>
      </c>
      <c r="L73" s="25"/>
      <c r="M73" s="22" t="e">
        <f>L73/L$74</f>
        <v>#DIV/0!</v>
      </c>
      <c r="N73" s="25"/>
      <c r="O73" s="22">
        <f>N73/N$74</f>
        <v>0</v>
      </c>
      <c r="P73" s="87">
        <v>0</v>
      </c>
      <c r="Q73" s="22">
        <f>P73/P$74</f>
        <v>0</v>
      </c>
      <c r="R73" s="25"/>
      <c r="S73" s="22" t="e">
        <f>R73/R$74</f>
        <v>#DIV/0!</v>
      </c>
      <c r="T73" s="25"/>
      <c r="U73" s="22">
        <f>T73/T$74</f>
        <v>0</v>
      </c>
      <c r="V73" s="25">
        <v>0</v>
      </c>
      <c r="W73" s="22">
        <f>V73/V$74</f>
        <v>0</v>
      </c>
      <c r="X73" s="35">
        <f>B73+D73+F73+H73+J73+L73+N73+P73+R73+T73+V73</f>
        <v>0</v>
      </c>
      <c r="Y73" s="22">
        <f>X73/X$74</f>
        <v>0</v>
      </c>
    </row>
    <row r="74" spans="1:27" s="16" customFormat="1" ht="15.75">
      <c r="A74" s="1" t="s">
        <v>10</v>
      </c>
      <c r="B74" s="64">
        <f>SUM(B70:B73)</f>
        <v>10700</v>
      </c>
      <c r="C74" s="65">
        <f>B74/B$74</f>
        <v>1</v>
      </c>
      <c r="D74" s="64">
        <f>SUM(D70:D73)</f>
        <v>21294</v>
      </c>
      <c r="E74" s="65">
        <f>D74/D$74</f>
        <v>1</v>
      </c>
      <c r="F74" s="64">
        <f>SUM(F70:F73)</f>
        <v>0</v>
      </c>
      <c r="G74" s="65" t="e">
        <f>F74/F$74</f>
        <v>#DIV/0!</v>
      </c>
      <c r="H74" s="64">
        <f>SUM(H70:H73)</f>
        <v>20368</v>
      </c>
      <c r="I74" s="65">
        <f>H74/H$74</f>
        <v>1</v>
      </c>
      <c r="J74" s="64">
        <f>SUM(J70:J73)</f>
        <v>319056.53</v>
      </c>
      <c r="K74" s="65">
        <f>J74/J$74</f>
        <v>1</v>
      </c>
      <c r="L74" s="64">
        <f>SUM(L70:L73)</f>
        <v>0</v>
      </c>
      <c r="M74" s="65" t="e">
        <f>L74/L$74</f>
        <v>#DIV/0!</v>
      </c>
      <c r="N74" s="64">
        <f>SUM(N70:N73)</f>
        <v>122792.494059792</v>
      </c>
      <c r="O74" s="65">
        <f>N74/N$74</f>
        <v>1</v>
      </c>
      <c r="P74" s="64">
        <f>SUM(P70:P73)</f>
        <v>79128</v>
      </c>
      <c r="Q74" s="65">
        <f>P74/P$74</f>
        <v>1</v>
      </c>
      <c r="R74" s="64">
        <f>SUM(R70:R73)</f>
        <v>0</v>
      </c>
      <c r="S74" s="65" t="e">
        <f>R74/R$74</f>
        <v>#DIV/0!</v>
      </c>
      <c r="T74" s="64">
        <f>SUM(T70:T73)</f>
        <v>1274.59989</v>
      </c>
      <c r="U74" s="65">
        <f>T74/T$74</f>
        <v>1</v>
      </c>
      <c r="V74" s="64">
        <v>12546</v>
      </c>
      <c r="W74" s="65">
        <f>V74/V$74</f>
        <v>1</v>
      </c>
      <c r="X74" s="66">
        <f>B74+D74+F74+H74+J74+L74+N74+P74+R74+T74+V74</f>
        <v>587159.623949792</v>
      </c>
      <c r="Y74" s="65">
        <f>X74/X$74</f>
        <v>1</v>
      </c>
      <c r="Z74" s="15"/>
      <c r="AA74" s="15"/>
    </row>
    <row r="75" spans="1:25" s="16" customFormat="1" ht="15.75">
      <c r="A75" s="43" t="s">
        <v>62</v>
      </c>
      <c r="B75" s="44"/>
      <c r="C75" s="53"/>
      <c r="D75" s="44"/>
      <c r="E75" s="53"/>
      <c r="F75" s="44"/>
      <c r="G75" s="53"/>
      <c r="H75" s="44"/>
      <c r="I75" s="53"/>
      <c r="J75" s="44"/>
      <c r="K75" s="53"/>
      <c r="L75" s="44"/>
      <c r="M75" s="53"/>
      <c r="N75" s="44"/>
      <c r="O75" s="53"/>
      <c r="P75" s="44"/>
      <c r="Q75" s="53"/>
      <c r="R75" s="44"/>
      <c r="S75" s="53"/>
      <c r="T75" s="44"/>
      <c r="U75" s="53"/>
      <c r="V75" s="44"/>
      <c r="W75" s="53"/>
      <c r="X75" s="35"/>
      <c r="Y75" s="22"/>
    </row>
    <row r="76" spans="1:25" ht="15.75">
      <c r="A76" s="4" t="s">
        <v>63</v>
      </c>
      <c r="B76" s="71">
        <v>0</v>
      </c>
      <c r="C76" s="22">
        <f aca="true" t="shared" si="37" ref="C76:C83">B76/B$83</f>
        <v>0</v>
      </c>
      <c r="D76" s="78">
        <v>1846.04263</v>
      </c>
      <c r="E76" s="22">
        <f aca="true" t="shared" si="38" ref="E76:E83">D76/D$83</f>
        <v>0.08669353666557596</v>
      </c>
      <c r="F76" s="25"/>
      <c r="G76" s="22" t="e">
        <f aca="true" t="shared" si="39" ref="G76:G83">F76/F$83</f>
        <v>#DIV/0!</v>
      </c>
      <c r="H76" s="25">
        <v>14823</v>
      </c>
      <c r="I76" s="22">
        <f aca="true" t="shared" si="40" ref="I76:K82">H76/H$83</f>
        <v>0.7277592301649647</v>
      </c>
      <c r="J76" s="95">
        <v>222492.79</v>
      </c>
      <c r="K76" s="22">
        <f t="shared" si="40"/>
        <v>0.6973459844247664</v>
      </c>
      <c r="L76" s="25"/>
      <c r="M76" s="22" t="e">
        <f aca="true" t="shared" si="41" ref="M76:M83">L76/L$83</f>
        <v>#DIV/0!</v>
      </c>
      <c r="N76" s="25">
        <v>58.342548576</v>
      </c>
      <c r="O76" s="22">
        <f aca="true" t="shared" si="42" ref="O76:O83">N76/N$83</f>
        <v>0.00047513122868561477</v>
      </c>
      <c r="P76" s="87">
        <v>4097</v>
      </c>
      <c r="Q76" s="22">
        <f aca="true" t="shared" si="43" ref="Q76:Q83">P76/P$83</f>
        <v>0.05177686785967041</v>
      </c>
      <c r="R76" s="25"/>
      <c r="S76" s="22" t="e">
        <f aca="true" t="shared" si="44" ref="S76:S83">R76/R$83</f>
        <v>#DIV/0!</v>
      </c>
      <c r="T76" s="88">
        <v>1274.59989</v>
      </c>
      <c r="U76" s="22">
        <f aca="true" t="shared" si="45" ref="U76:U83">T76/T$83</f>
        <v>1</v>
      </c>
      <c r="V76" s="88">
        <v>92</v>
      </c>
      <c r="W76" s="22">
        <f aca="true" t="shared" si="46" ref="W76:W83">V76/V$83</f>
        <v>0.0073330145066156545</v>
      </c>
      <c r="X76" s="35">
        <f aca="true" t="shared" si="47" ref="X76:X83">B76+D76+F76+H76+J76+L76+N76+P76+R76+T76+V76</f>
        <v>244683.77506857604</v>
      </c>
      <c r="Y76" s="22">
        <f aca="true" t="shared" si="48" ref="Y76:Y83">X76/X$83</f>
        <v>0.41672453442722884</v>
      </c>
    </row>
    <row r="77" spans="1:25" ht="15.75">
      <c r="A77" s="4" t="s">
        <v>64</v>
      </c>
      <c r="B77" s="71">
        <v>234</v>
      </c>
      <c r="C77" s="22">
        <f t="shared" si="37"/>
        <v>0.02186915887850467</v>
      </c>
      <c r="D77" s="78">
        <v>983.93366</v>
      </c>
      <c r="E77" s="22">
        <f t="shared" si="38"/>
        <v>0.04620732340818389</v>
      </c>
      <c r="F77" s="25"/>
      <c r="G77" s="22" t="e">
        <f t="shared" si="39"/>
        <v>#DIV/0!</v>
      </c>
      <c r="H77" s="88">
        <v>2246</v>
      </c>
      <c r="I77" s="22">
        <f t="shared" si="40"/>
        <v>0.11027101335428123</v>
      </c>
      <c r="J77" s="95">
        <v>81365.46</v>
      </c>
      <c r="K77" s="22">
        <f t="shared" si="40"/>
        <v>0.25501894601561675</v>
      </c>
      <c r="L77" s="25"/>
      <c r="M77" s="22" t="e">
        <f t="shared" si="41"/>
        <v>#DIV/0!</v>
      </c>
      <c r="N77" s="25">
        <v>30.784577824</v>
      </c>
      <c r="O77" s="22">
        <f t="shared" si="42"/>
        <v>0.0002507040683529884</v>
      </c>
      <c r="P77" s="87">
        <v>45427</v>
      </c>
      <c r="Q77" s="22">
        <f t="shared" si="43"/>
        <v>0.5740951369932261</v>
      </c>
      <c r="R77" s="25"/>
      <c r="S77" s="22" t="e">
        <f t="shared" si="44"/>
        <v>#DIV/0!</v>
      </c>
      <c r="T77" s="88">
        <v>0</v>
      </c>
      <c r="U77" s="22">
        <f t="shared" si="45"/>
        <v>0</v>
      </c>
      <c r="V77" s="88">
        <v>3034</v>
      </c>
      <c r="W77" s="22">
        <f t="shared" si="46"/>
        <v>0.24183006535947713</v>
      </c>
      <c r="X77" s="35">
        <f t="shared" si="47"/>
        <v>133321.178237824</v>
      </c>
      <c r="Y77" s="22">
        <f t="shared" si="48"/>
        <v>0.22706125861788684</v>
      </c>
    </row>
    <row r="78" spans="1:25" ht="15.75">
      <c r="A78" s="4" t="s">
        <v>65</v>
      </c>
      <c r="B78" s="71">
        <v>274</v>
      </c>
      <c r="C78" s="22">
        <f t="shared" si="37"/>
        <v>0.02560747663551402</v>
      </c>
      <c r="D78" s="78">
        <v>1208.6436900000003</v>
      </c>
      <c r="E78" s="22">
        <f t="shared" si="38"/>
        <v>0.056760117210636715</v>
      </c>
      <c r="F78" s="25"/>
      <c r="G78" s="22" t="e">
        <f t="shared" si="39"/>
        <v>#DIV/0!</v>
      </c>
      <c r="H78" s="88">
        <v>3299</v>
      </c>
      <c r="I78" s="22">
        <f t="shared" si="40"/>
        <v>0.16196975648075412</v>
      </c>
      <c r="J78" s="95">
        <v>15198.28</v>
      </c>
      <c r="K78" s="22">
        <f t="shared" si="40"/>
        <v>0.04763506955961691</v>
      </c>
      <c r="L78" s="25"/>
      <c r="M78" s="22" t="e">
        <f t="shared" si="41"/>
        <v>#DIV/0!</v>
      </c>
      <c r="N78" s="25">
        <v>2880.1351999679996</v>
      </c>
      <c r="O78" s="22">
        <f t="shared" si="42"/>
        <v>0.023455303371927288</v>
      </c>
      <c r="P78" s="87">
        <v>9007</v>
      </c>
      <c r="Q78" s="22">
        <f t="shared" si="43"/>
        <v>0.11382822768173087</v>
      </c>
      <c r="R78" s="25"/>
      <c r="S78" s="22" t="e">
        <f t="shared" si="44"/>
        <v>#DIV/0!</v>
      </c>
      <c r="T78" s="25"/>
      <c r="U78" s="22">
        <f t="shared" si="45"/>
        <v>0</v>
      </c>
      <c r="V78" s="25">
        <v>5093</v>
      </c>
      <c r="W78" s="22">
        <f t="shared" si="46"/>
        <v>0.4059461182847123</v>
      </c>
      <c r="X78" s="35">
        <f t="shared" si="47"/>
        <v>36960.058889968</v>
      </c>
      <c r="Y78" s="22">
        <f t="shared" si="48"/>
        <v>0.06294721964710658</v>
      </c>
    </row>
    <row r="79" spans="1:25" ht="15.75">
      <c r="A79" s="4" t="s">
        <v>66</v>
      </c>
      <c r="B79" s="71">
        <v>9960</v>
      </c>
      <c r="C79" s="22">
        <f t="shared" si="37"/>
        <v>0.930841121495327</v>
      </c>
      <c r="D79" s="78">
        <v>15483.821899999999</v>
      </c>
      <c r="E79" s="22">
        <f t="shared" si="38"/>
        <v>0.7271485824847382</v>
      </c>
      <c r="F79" s="25"/>
      <c r="G79" s="22" t="e">
        <f t="shared" si="39"/>
        <v>#DIV/0!</v>
      </c>
      <c r="H79" s="88">
        <v>0</v>
      </c>
      <c r="I79" s="22">
        <f t="shared" si="40"/>
        <v>0</v>
      </c>
      <c r="J79" s="95">
        <v>0</v>
      </c>
      <c r="K79" s="22">
        <f t="shared" si="40"/>
        <v>0</v>
      </c>
      <c r="L79" s="25"/>
      <c r="M79" s="22" t="e">
        <f t="shared" si="41"/>
        <v>#DIV/0!</v>
      </c>
      <c r="N79" s="25">
        <v>21504.806322192002</v>
      </c>
      <c r="O79" s="22">
        <f t="shared" si="42"/>
        <v>0.1751312772564141</v>
      </c>
      <c r="P79" s="87">
        <v>2231</v>
      </c>
      <c r="Q79" s="22">
        <f t="shared" si="43"/>
        <v>0.028194823576989183</v>
      </c>
      <c r="R79" s="25"/>
      <c r="S79" s="22" t="e">
        <f t="shared" si="44"/>
        <v>#DIV/0!</v>
      </c>
      <c r="T79" s="25"/>
      <c r="U79" s="22">
        <f t="shared" si="45"/>
        <v>0</v>
      </c>
      <c r="V79" s="25">
        <v>2252</v>
      </c>
      <c r="W79" s="22">
        <f t="shared" si="46"/>
        <v>0.17949944205324406</v>
      </c>
      <c r="X79" s="35">
        <f t="shared" si="47"/>
        <v>51431.628222192</v>
      </c>
      <c r="Y79" s="22">
        <f t="shared" si="48"/>
        <v>0.08759396212405353</v>
      </c>
    </row>
    <row r="80" spans="1:25" ht="15.75">
      <c r="A80" s="4" t="s">
        <v>67</v>
      </c>
      <c r="B80" s="71">
        <v>232</v>
      </c>
      <c r="C80" s="22">
        <f t="shared" si="37"/>
        <v>0.021682242990654205</v>
      </c>
      <c r="D80" s="78">
        <v>1771.4480800000001</v>
      </c>
      <c r="E80" s="22">
        <f t="shared" si="38"/>
        <v>0.08319044023086518</v>
      </c>
      <c r="F80" s="25"/>
      <c r="G80" s="22" t="e">
        <f t="shared" si="39"/>
        <v>#DIV/0!</v>
      </c>
      <c r="H80" s="88">
        <v>0</v>
      </c>
      <c r="I80" s="22">
        <f t="shared" si="40"/>
        <v>0</v>
      </c>
      <c r="J80" s="95">
        <v>0</v>
      </c>
      <c r="K80" s="22">
        <f t="shared" si="40"/>
        <v>0</v>
      </c>
      <c r="L80" s="25"/>
      <c r="M80" s="22" t="e">
        <f t="shared" si="41"/>
        <v>#DIV/0!</v>
      </c>
      <c r="N80" s="25">
        <v>87905.36226991993</v>
      </c>
      <c r="O80" s="22">
        <f t="shared" si="42"/>
        <v>0.7158854695720713</v>
      </c>
      <c r="P80" s="87">
        <v>18366</v>
      </c>
      <c r="Q80" s="22">
        <f t="shared" si="43"/>
        <v>0.23210494388838337</v>
      </c>
      <c r="R80" s="25"/>
      <c r="S80" s="22" t="e">
        <f t="shared" si="44"/>
        <v>#DIV/0!</v>
      </c>
      <c r="T80" s="25"/>
      <c r="U80" s="22">
        <f t="shared" si="45"/>
        <v>0</v>
      </c>
      <c r="V80" s="25">
        <v>2010</v>
      </c>
      <c r="W80" s="22">
        <f t="shared" si="46"/>
        <v>0.1602104256336681</v>
      </c>
      <c r="X80" s="35">
        <f t="shared" si="47"/>
        <v>110284.81034991994</v>
      </c>
      <c r="Y80" s="22">
        <f t="shared" si="48"/>
        <v>0.18782768180924597</v>
      </c>
    </row>
    <row r="81" spans="1:25" ht="15.75">
      <c r="A81" s="4" t="s">
        <v>68</v>
      </c>
      <c r="B81" s="71">
        <v>0</v>
      </c>
      <c r="C81" s="22">
        <f t="shared" si="37"/>
        <v>0</v>
      </c>
      <c r="D81" s="78"/>
      <c r="E81" s="22">
        <f t="shared" si="38"/>
        <v>0</v>
      </c>
      <c r="F81" s="25"/>
      <c r="G81" s="22" t="e">
        <f t="shared" si="39"/>
        <v>#DIV/0!</v>
      </c>
      <c r="H81" s="88">
        <v>0</v>
      </c>
      <c r="I81" s="22">
        <f t="shared" si="40"/>
        <v>0</v>
      </c>
      <c r="J81" s="95">
        <v>0</v>
      </c>
      <c r="K81" s="22">
        <f t="shared" si="40"/>
        <v>0</v>
      </c>
      <c r="L81" s="25"/>
      <c r="M81" s="22" t="e">
        <f t="shared" si="41"/>
        <v>#DIV/0!</v>
      </c>
      <c r="N81" s="25">
        <v>9999.049080384</v>
      </c>
      <c r="O81" s="22">
        <f t="shared" si="42"/>
        <v>0.08143045840827302</v>
      </c>
      <c r="P81" s="87">
        <v>0</v>
      </c>
      <c r="Q81" s="22">
        <f t="shared" si="43"/>
        <v>0</v>
      </c>
      <c r="R81" s="25"/>
      <c r="S81" s="22" t="e">
        <f t="shared" si="44"/>
        <v>#DIV/0!</v>
      </c>
      <c r="T81" s="25"/>
      <c r="U81" s="22">
        <f t="shared" si="45"/>
        <v>0</v>
      </c>
      <c r="V81" s="25">
        <v>65</v>
      </c>
      <c r="W81" s="22">
        <f t="shared" si="46"/>
        <v>0.005180934162282799</v>
      </c>
      <c r="X81" s="35">
        <f t="shared" si="47"/>
        <v>10064.049080384</v>
      </c>
      <c r="Y81" s="22">
        <f t="shared" si="48"/>
        <v>0.017140229940871207</v>
      </c>
    </row>
    <row r="82" spans="1:25" ht="15.75">
      <c r="A82" s="4" t="s">
        <v>69</v>
      </c>
      <c r="B82" s="71">
        <v>0</v>
      </c>
      <c r="C82" s="22">
        <f t="shared" si="37"/>
        <v>0</v>
      </c>
      <c r="D82" s="78"/>
      <c r="E82" s="22">
        <f t="shared" si="38"/>
        <v>0</v>
      </c>
      <c r="F82" s="25"/>
      <c r="G82" s="22" t="e">
        <f t="shared" si="39"/>
        <v>#DIV/0!</v>
      </c>
      <c r="H82" s="88">
        <v>0</v>
      </c>
      <c r="I82" s="22">
        <f t="shared" si="40"/>
        <v>0</v>
      </c>
      <c r="J82" s="95">
        <v>0</v>
      </c>
      <c r="K82" s="22">
        <f t="shared" si="40"/>
        <v>0</v>
      </c>
      <c r="L82" s="25"/>
      <c r="M82" s="22" t="e">
        <f t="shared" si="41"/>
        <v>#DIV/0!</v>
      </c>
      <c r="N82" s="25">
        <v>414.01406092800005</v>
      </c>
      <c r="O82" s="22">
        <f t="shared" si="42"/>
        <v>0.003371656094275617</v>
      </c>
      <c r="P82" s="87">
        <v>0</v>
      </c>
      <c r="Q82" s="22">
        <f t="shared" si="43"/>
        <v>0</v>
      </c>
      <c r="R82" s="25"/>
      <c r="S82" s="22" t="e">
        <f t="shared" si="44"/>
        <v>#DIV/0!</v>
      </c>
      <c r="T82" s="25"/>
      <c r="U82" s="22">
        <f t="shared" si="45"/>
        <v>0</v>
      </c>
      <c r="V82" s="25">
        <v>0</v>
      </c>
      <c r="W82" s="22">
        <f t="shared" si="46"/>
        <v>0</v>
      </c>
      <c r="X82" s="35">
        <f t="shared" si="47"/>
        <v>414.01406092800005</v>
      </c>
      <c r="Y82" s="22">
        <f t="shared" si="48"/>
        <v>0.0007051134336070844</v>
      </c>
    </row>
    <row r="83" spans="1:27" s="16" customFormat="1" ht="15.75">
      <c r="A83" s="1" t="s">
        <v>10</v>
      </c>
      <c r="B83" s="64">
        <f>SUM(B76:B82)</f>
        <v>10700</v>
      </c>
      <c r="C83" s="65">
        <f t="shared" si="37"/>
        <v>1</v>
      </c>
      <c r="D83" s="64">
        <f>SUM(D76:D82)</f>
        <v>21293.88996</v>
      </c>
      <c r="E83" s="65">
        <f t="shared" si="38"/>
        <v>1</v>
      </c>
      <c r="F83" s="64">
        <f>SUM(F76:F82)</f>
        <v>0</v>
      </c>
      <c r="G83" s="65" t="e">
        <f t="shared" si="39"/>
        <v>#DIV/0!</v>
      </c>
      <c r="H83" s="64">
        <f>SUM(H76:H82)</f>
        <v>20368</v>
      </c>
      <c r="I83" s="65">
        <f>H83/H$83</f>
        <v>1</v>
      </c>
      <c r="J83" s="64">
        <f>SUM(J76:J82)</f>
        <v>319056.53</v>
      </c>
      <c r="K83" s="65">
        <f>J83/J$83</f>
        <v>1</v>
      </c>
      <c r="L83" s="64">
        <f>SUM(L76:L82)</f>
        <v>0</v>
      </c>
      <c r="M83" s="65" t="e">
        <f t="shared" si="41"/>
        <v>#DIV/0!</v>
      </c>
      <c r="N83" s="64">
        <f>SUM(N76:N82)</f>
        <v>122792.49405979195</v>
      </c>
      <c r="O83" s="65">
        <f t="shared" si="42"/>
        <v>1</v>
      </c>
      <c r="P83" s="64">
        <f>SUM(P76:P82)</f>
        <v>79128</v>
      </c>
      <c r="Q83" s="65">
        <f t="shared" si="43"/>
        <v>1</v>
      </c>
      <c r="R83" s="64">
        <f>SUM(R76:R82)</f>
        <v>0</v>
      </c>
      <c r="S83" s="65" t="e">
        <f t="shared" si="44"/>
        <v>#DIV/0!</v>
      </c>
      <c r="T83" s="64">
        <f>SUM(T76:T82)</f>
        <v>1274.59989</v>
      </c>
      <c r="U83" s="65">
        <f t="shared" si="45"/>
        <v>1</v>
      </c>
      <c r="V83" s="64">
        <f>SUM(V76:V82)</f>
        <v>12546</v>
      </c>
      <c r="W83" s="65">
        <f t="shared" si="46"/>
        <v>1</v>
      </c>
      <c r="X83" s="66">
        <f t="shared" si="47"/>
        <v>587159.513909792</v>
      </c>
      <c r="Y83" s="65">
        <f t="shared" si="48"/>
        <v>1</v>
      </c>
      <c r="Z83" s="15"/>
      <c r="AA83" s="15"/>
    </row>
    <row r="84" spans="2:8" ht="15.75">
      <c r="B84" s="17"/>
      <c r="C84" s="24"/>
      <c r="D84" s="17"/>
      <c r="E84" s="10"/>
      <c r="F84" s="17"/>
      <c r="G84" s="10"/>
      <c r="H84" s="10"/>
    </row>
    <row r="85" spans="2:8" ht="15.75">
      <c r="B85" s="17"/>
      <c r="C85" s="24"/>
      <c r="D85" s="17"/>
      <c r="E85" s="10"/>
      <c r="F85" s="17"/>
      <c r="G85" s="10"/>
      <c r="H85" s="10"/>
    </row>
    <row r="86" spans="4:8" ht="15.75">
      <c r="D86" s="17"/>
      <c r="E86" s="10"/>
      <c r="F86" s="17"/>
      <c r="G86" s="10"/>
      <c r="H86" s="10"/>
    </row>
    <row r="87" spans="4:8" ht="15.75">
      <c r="D87" s="17"/>
      <c r="E87" s="10"/>
      <c r="F87" s="17"/>
      <c r="G87" s="10"/>
      <c r="H87" s="10"/>
    </row>
    <row r="88" spans="4:8" ht="15.75">
      <c r="D88" s="17"/>
      <c r="E88" s="10"/>
      <c r="F88" s="17"/>
      <c r="G88" s="10"/>
      <c r="H88" s="10"/>
    </row>
    <row r="89" spans="4:8" ht="15.75">
      <c r="D89" s="17"/>
      <c r="E89" s="10"/>
      <c r="F89" s="17"/>
      <c r="G89" s="10"/>
      <c r="H89" s="10"/>
    </row>
    <row r="90" spans="4:8" ht="15.75">
      <c r="D90" s="17"/>
      <c r="E90" s="10"/>
      <c r="F90" s="17"/>
      <c r="G90" s="10"/>
      <c r="H90" s="10"/>
    </row>
    <row r="97" ht="15.75">
      <c r="A97" s="8"/>
    </row>
    <row r="98" ht="15.75">
      <c r="A98" s="7"/>
    </row>
    <row r="99" ht="15.75">
      <c r="A99" s="7"/>
    </row>
    <row r="100" ht="15.75">
      <c r="A100" s="7"/>
    </row>
    <row r="101" ht="15.75">
      <c r="A101" s="9"/>
    </row>
    <row r="102" ht="15.75">
      <c r="A102" s="9"/>
    </row>
    <row r="103" ht="15.75">
      <c r="A103" s="10"/>
    </row>
    <row r="104" ht="15.75">
      <c r="A104" s="8"/>
    </row>
    <row r="105" ht="15.75">
      <c r="A105" s="8"/>
    </row>
    <row r="106" ht="15.75">
      <c r="A106" s="7"/>
    </row>
    <row r="107" ht="15.75">
      <c r="A107" s="7"/>
    </row>
    <row r="108" ht="15.75">
      <c r="A108" s="8"/>
    </row>
    <row r="109" ht="15.75">
      <c r="A109" s="7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</sheetData>
  <sheetProtection/>
  <mergeCells count="12">
    <mergeCell ref="L4:M4"/>
    <mergeCell ref="R4:S4"/>
    <mergeCell ref="B4:C4"/>
    <mergeCell ref="D4:E4"/>
    <mergeCell ref="F4:G4"/>
    <mergeCell ref="P4:Q4"/>
    <mergeCell ref="V4:W4"/>
    <mergeCell ref="X4:Y4"/>
    <mergeCell ref="T4:U4"/>
    <mergeCell ref="N4:O4"/>
    <mergeCell ref="H4:I4"/>
    <mergeCell ref="J4:K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neringa</cp:lastModifiedBy>
  <cp:lastPrinted>2009-11-10T12:30:11Z</cp:lastPrinted>
  <dcterms:created xsi:type="dcterms:W3CDTF">2000-04-17T11:13:46Z</dcterms:created>
  <dcterms:modified xsi:type="dcterms:W3CDTF">2016-01-04T09:33:18Z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-1768684540</vt:i4>
  </property>
  <property fmtid="{D5CDD505-2E9C-101B-9397-08002B2CF9AE}" pid="3" name="_NewReviewCycle">
    <vt:lpwstr/>
  </property>
  <property fmtid="{D5CDD505-2E9C-101B-9397-08002B2CF9AE}" pid="4" name="_EmailSubject">
    <vt:lpwstr>Prašymas</vt:lpwstr>
  </property>
  <property fmtid="{D5CDD505-2E9C-101B-9397-08002B2CF9AE}" pid="5" name="_AuthorEmail">
    <vt:lpwstr>Nerijus.Jukna@swedbank.lt</vt:lpwstr>
  </property>
  <property fmtid="{D5CDD505-2E9C-101B-9397-08002B2CF9AE}" pid="6" name="_AuthorEmailDisplayName">
    <vt:lpwstr>Nerijus Jukna</vt:lpwstr>
  </property>
  <property fmtid="{D5CDD505-2E9C-101B-9397-08002B2CF9AE}" pid="7" name="_PreviousAdHocReviewCycleID">
    <vt:i4>2100390283</vt:i4>
  </property>
  <property fmtid="{D5CDD505-2E9C-101B-9397-08002B2CF9AE}" pid="8" name="_ReviewingToolsShownOnce">
    <vt:lpwstr/>
  </property>
</Properties>
</file>