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tabRatio="344" activeTab="0"/>
  </bookViews>
  <sheets>
    <sheet name="Lizingo portfelio struktura" sheetId="1" r:id="rId1"/>
  </sheets>
  <definedNames>
    <definedName name="_xlnm.Print_Area" localSheetId="0">'Lizingo portfelio struktura'!$A$1:$U$82</definedName>
  </definedNames>
  <calcPr fullCalcOnLoad="1"/>
</workbook>
</file>

<file path=xl/sharedStrings.xml><?xml version="1.0" encoding="utf-8"?>
<sst xmlns="http://schemas.openxmlformats.org/spreadsheetml/2006/main" count="115" uniqueCount="80">
  <si>
    <t>Ataskaitinio laikotarpio pabaigai</t>
  </si>
  <si>
    <t xml:space="preserve">Dalis, (%) 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</si>
  <si>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</si>
  <si>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</si>
  <si>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</si>
  <si>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</si>
  <si>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</si>
  <si>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</si>
  <si>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</si>
  <si>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</si>
  <si>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</si>
  <si>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</si>
  <si>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</si>
  <si>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</si>
  <si>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</si>
  <si>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</si>
  <si>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</si>
  <si>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</si>
  <si>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</si>
  <si>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</si>
  <si>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</si>
  <si>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</si>
  <si>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</si>
  <si>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</si>
  <si>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</si>
  <si>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</si>
  <si>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</si>
  <si>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</si>
  <si>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</si>
  <si>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</si>
  <si>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 xml:space="preserve">1. Lengvieji komerciniai automobiliai </t>
  </si>
  <si>
    <t>2. Lengvieji keleiviniai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</si>
  <si>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</si>
  <si>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</si>
  <si>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</si>
  <si>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</si>
  <si>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</si>
  <si>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</si>
  <si>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</si>
  <si>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</si>
  <si>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</si>
  <si>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</si>
  <si>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A.3. Lizingo portfelio trukmė</t>
  </si>
  <si>
    <t>1. Iki metų</t>
  </si>
  <si>
    <t>2. Iki 2 metų</t>
  </si>
  <si>
    <t>3. Iki 3 metų</t>
  </si>
  <si>
    <t>4. Iki 5 metų</t>
  </si>
  <si>
    <t>5. daugiau nei 5 metai</t>
  </si>
  <si>
    <t>B.1. Pagal pastatus</t>
  </si>
  <si>
    <t>1. Pramoniniai pastatai</t>
  </si>
  <si>
    <t>2. Prekybos pastatai</t>
  </si>
  <si>
    <t>3. Biurai</t>
  </si>
  <si>
    <t>4. Viešbučiai ir laisvalaikio pastatai</t>
  </si>
  <si>
    <t>5. Gyvenamieji namai</t>
  </si>
  <si>
    <t>6. Butai</t>
  </si>
  <si>
    <t>7. Kiti pastatai</t>
  </si>
  <si>
    <t>B.2. Pagal pirkėjus</t>
  </si>
  <si>
    <t>B.3. Lizingo portfelio trukmė</t>
  </si>
  <si>
    <t>1. Iki 3 metų</t>
  </si>
  <si>
    <t>2. Iki 5 metų</t>
  </si>
  <si>
    <t>3. Iki 8 metų</t>
  </si>
  <si>
    <t>4. Iki 10 metų</t>
  </si>
  <si>
    <t>5. Iki 16 metų</t>
  </si>
  <si>
    <t>6. Iki 20 metų</t>
  </si>
  <si>
    <t>7. Daugiau nei 20 metų</t>
  </si>
  <si>
    <t xml:space="preserve">           Lizingo portfelio struktūra</t>
  </si>
  <si>
    <t>UniCredit Leasing Lietuvos filialas</t>
  </si>
  <si>
    <t xml:space="preserve">    Ataskaitinio laikotarpio pabaigai, tūkst. Lt</t>
  </si>
  <si>
    <t>IŠ VISO</t>
  </si>
  <si>
    <t>2013 m. IV ketv.</t>
  </si>
  <si>
    <t>UAB "Medicinos banko lizingas"</t>
  </si>
  <si>
    <t>Danske lizingas</t>
  </si>
  <si>
    <t>DNB  lizingas</t>
  </si>
  <si>
    <t xml:space="preserve"> Nordea Finance Lithuania</t>
  </si>
  <si>
    <t>Citadele faktoringas ir lizingas</t>
  </si>
  <si>
    <t>SEB  bankas</t>
  </si>
  <si>
    <t>Pohjola Finance</t>
  </si>
  <si>
    <t xml:space="preserve">Swedbank grupės įmonės Lietuvoje </t>
  </si>
  <si>
    <t>Šiaulių banko lizingas</t>
  </si>
  <si>
    <t>Ūkio banko lizingas</t>
  </si>
</sst>
</file>

<file path=xl/styles.xml><?xml version="1.0" encoding="utf-8"?>
<styleSheet xmlns="http://schemas.openxmlformats.org/spreadsheetml/2006/main">
  <numFmts count="5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00"/>
    <numFmt numFmtId="182" formatCode="0.0000%"/>
    <numFmt numFmtId="183" formatCode="_-* #,##0\ _L_t_-;\-* #,##0\ _L_t_-;_-* &quot;-&quot;??\ _L_t_-;_-@_-"/>
    <numFmt numFmtId="184" formatCode="_-* #,##0.0000\ _L_t_-;\-* #,##0.0000\ _L_t_-;_-* &quot;-&quot;??\ _L_t_-;_-@_-"/>
    <numFmt numFmtId="185" formatCode="0.000%"/>
    <numFmt numFmtId="186" formatCode="mm/dd/yy"/>
    <numFmt numFmtId="187" formatCode="m/d/yy"/>
    <numFmt numFmtId="188" formatCode="#,##0,"/>
    <numFmt numFmtId="189" formatCode="#,##0,;\(#,##0,\);\-"/>
    <numFmt numFmtId="190" formatCode="#,##0.0,"/>
    <numFmt numFmtId="191" formatCode="0.0000"/>
    <numFmt numFmtId="192" formatCode="0.0"/>
    <numFmt numFmtId="193" formatCode="yyyy/mm/dd\,\ hh:mm"/>
    <numFmt numFmtId="194" formatCode="_-* #,##0.000\ _L_t_-;\-* #,##0.000\ _L_t_-;_-* &quot;-&quot;??\ _L_t_-;_-@_-"/>
    <numFmt numFmtId="195" formatCode="_-* #,##0.0\ _L_t_-;\-* #,##0.0\ _L_t_-;_-* &quot;-&quot;??\ _L_t_-;_-@_-"/>
    <numFmt numFmtId="196" formatCode="mm"/>
    <numFmt numFmtId="197" formatCode="_-* #,##0.0000\ _L_t_-;\-* #,##0.0000\ _L_t_-;_-* &quot;-&quot;????\ _L_t_-;_-@_-"/>
    <numFmt numFmtId="198" formatCode="0.00000%"/>
    <numFmt numFmtId="199" formatCode="0.000000%"/>
    <numFmt numFmtId="200" formatCode="yy/mm"/>
    <numFmt numFmtId="201" formatCode="mm/yy"/>
    <numFmt numFmtId="202" formatCode="#,##0.00,"/>
    <numFmt numFmtId="203" formatCode="yyyy\-mm\-dd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"/>
    <numFmt numFmtId="209" formatCode="#,##0.000"/>
    <numFmt numFmtId="210" formatCode="#,##0.00000"/>
    <numFmt numFmtId="211" formatCode="#,##0\ &quot;Lt&quot;"/>
    <numFmt numFmtId="212" formatCode="#,##0\ _L_t"/>
    <numFmt numFmtId="213" formatCode="[$-427]yyyy\ &quot;m.&quot;\ mmmm\ d\ &quot;d.&quot;"/>
    <numFmt numFmtId="214" formatCode="#,##0.0"/>
  </numFmts>
  <fonts count="48">
    <font>
      <sz val="10"/>
      <name val="CenturyOldStyleLT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8"/>
      <name val="CenturyOldStyleLT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58" applyFont="1" applyFill="1" applyBorder="1" applyProtection="1">
      <alignment/>
      <protection/>
    </xf>
    <xf numFmtId="0" fontId="1" fillId="0" borderId="10" xfId="58" applyFont="1" applyFill="1" applyBorder="1" applyProtection="1">
      <alignment/>
      <protection/>
    </xf>
    <xf numFmtId="0" fontId="1" fillId="0" borderId="10" xfId="58" applyFont="1" applyFill="1" applyBorder="1" applyAlignment="1" applyProtection="1">
      <alignment vertical="top"/>
      <protection/>
    </xf>
    <xf numFmtId="0" fontId="1" fillId="0" borderId="11" xfId="58" applyFont="1" applyFill="1" applyBorder="1" applyProtection="1">
      <alignment/>
      <protection/>
    </xf>
    <xf numFmtId="0" fontId="1" fillId="0" borderId="12" xfId="58" applyFont="1" applyFill="1" applyBorder="1" applyProtection="1">
      <alignment/>
      <protection/>
    </xf>
    <xf numFmtId="0" fontId="1" fillId="0" borderId="0" xfId="58" applyFont="1" applyFill="1" applyBorder="1" applyAlignment="1" applyProtection="1">
      <alignment vertical="top"/>
      <protection/>
    </xf>
    <xf numFmtId="0" fontId="1" fillId="0" borderId="0" xfId="58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 quotePrefix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58" applyNumberFormat="1" applyFont="1" applyFill="1" applyAlignment="1" applyProtection="1">
      <alignment horizontal="center" vertical="top"/>
      <protection/>
    </xf>
    <xf numFmtId="0" fontId="1" fillId="0" borderId="0" xfId="0" applyFont="1" applyFill="1" applyAlignment="1">
      <alignment horizontal="right"/>
    </xf>
    <xf numFmtId="10" fontId="1" fillId="0" borderId="10" xfId="62" applyNumberFormat="1" applyFont="1" applyFill="1" applyBorder="1" applyAlignment="1" applyProtection="1">
      <alignment/>
      <protection/>
    </xf>
    <xf numFmtId="0" fontId="1" fillId="0" borderId="0" xfId="58" applyFont="1" applyFill="1" applyAlignment="1" applyProtection="1">
      <alignment horizontal="right"/>
      <protection/>
    </xf>
    <xf numFmtId="0" fontId="1" fillId="0" borderId="0" xfId="0" applyFont="1" applyFill="1" applyBorder="1" applyAlignment="1">
      <alignment horizontal="right"/>
    </xf>
    <xf numFmtId="3" fontId="1" fillId="0" borderId="10" xfId="57" applyNumberFormat="1" applyFont="1" applyBorder="1" applyAlignment="1" applyProtection="1">
      <alignment horizontal="center"/>
      <protection locked="0"/>
    </xf>
    <xf numFmtId="3" fontId="1" fillId="0" borderId="0" xfId="58" applyNumberFormat="1" applyFont="1" applyFill="1" applyAlignment="1" applyProtection="1">
      <alignment vertical="top"/>
      <protection/>
    </xf>
    <xf numFmtId="0" fontId="2" fillId="0" borderId="0" xfId="58" applyFont="1" applyFill="1" applyBorder="1" applyAlignment="1" applyProtection="1">
      <alignment/>
      <protection/>
    </xf>
    <xf numFmtId="3" fontId="1" fillId="0" borderId="0" xfId="58" applyNumberFormat="1" applyFont="1" applyFill="1" applyBorder="1" applyAlignment="1" applyProtection="1">
      <alignment horizontal="center"/>
      <protection locked="0"/>
    </xf>
    <xf numFmtId="3" fontId="9" fillId="0" borderId="0" xfId="58" applyNumberFormat="1" applyFont="1" applyFill="1" applyBorder="1" applyAlignment="1" applyProtection="1">
      <alignment horizontal="center"/>
      <protection locked="0"/>
    </xf>
    <xf numFmtId="0" fontId="10" fillId="0" borderId="0" xfId="58" applyFont="1" applyFill="1" applyAlignment="1" applyProtection="1">
      <alignment horizontal="center" vertical="center"/>
      <protection/>
    </xf>
    <xf numFmtId="0" fontId="2" fillId="33" borderId="10" xfId="58" applyFont="1" applyFill="1" applyBorder="1" applyProtection="1">
      <alignment/>
      <protection/>
    </xf>
    <xf numFmtId="3" fontId="1" fillId="33" borderId="13" xfId="57" applyNumberFormat="1" applyFont="1" applyFill="1" applyBorder="1" applyAlignment="1" applyProtection="1">
      <alignment/>
      <protection/>
    </xf>
    <xf numFmtId="10" fontId="1" fillId="33" borderId="10" xfId="58" applyNumberFormat="1" applyFont="1" applyFill="1" applyBorder="1" applyAlignment="1" applyProtection="1">
      <alignment horizontal="right"/>
      <protection/>
    </xf>
    <xf numFmtId="3" fontId="1" fillId="33" borderId="13" xfId="58" applyNumberFormat="1" applyFont="1" applyFill="1" applyBorder="1" applyProtection="1">
      <alignment/>
      <protection/>
    </xf>
    <xf numFmtId="10" fontId="1" fillId="33" borderId="10" xfId="58" applyNumberFormat="1" applyFont="1" applyFill="1" applyBorder="1" applyProtection="1">
      <alignment/>
      <protection/>
    </xf>
    <xf numFmtId="3" fontId="1" fillId="33" borderId="13" xfId="0" applyNumberFormat="1" applyFont="1" applyFill="1" applyBorder="1" applyAlignment="1" applyProtection="1">
      <alignment horizontal="right"/>
      <protection/>
    </xf>
    <xf numFmtId="10" fontId="1" fillId="33" borderId="10" xfId="0" applyNumberFormat="1" applyFont="1" applyFill="1" applyBorder="1" applyAlignment="1" applyProtection="1">
      <alignment horizontal="right"/>
      <protection/>
    </xf>
    <xf numFmtId="3" fontId="1" fillId="33" borderId="10" xfId="0" applyNumberFormat="1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10" fontId="1" fillId="33" borderId="13" xfId="58" applyNumberFormat="1" applyFont="1" applyFill="1" applyBorder="1" applyAlignment="1" applyProtection="1">
      <alignment horizontal="right"/>
      <protection/>
    </xf>
    <xf numFmtId="0" fontId="2" fillId="33" borderId="11" xfId="58" applyFont="1" applyFill="1" applyBorder="1" applyProtection="1">
      <alignment/>
      <protection/>
    </xf>
    <xf numFmtId="3" fontId="1" fillId="33" borderId="10" xfId="57" applyNumberFormat="1" applyFont="1" applyFill="1" applyBorder="1" applyAlignment="1" applyProtection="1">
      <alignment horizontal="center"/>
      <protection/>
    </xf>
    <xf numFmtId="10" fontId="1" fillId="33" borderId="10" xfId="57" applyNumberFormat="1" applyFont="1" applyFill="1" applyBorder="1" applyAlignment="1" applyProtection="1">
      <alignment horizontal="center"/>
      <protection/>
    </xf>
    <xf numFmtId="3" fontId="1" fillId="33" borderId="10" xfId="58" applyNumberFormat="1" applyFont="1" applyFill="1" applyBorder="1" applyProtection="1">
      <alignment/>
      <protection/>
    </xf>
    <xf numFmtId="10" fontId="1" fillId="33" borderId="10" xfId="0" applyNumberFormat="1" applyFont="1" applyFill="1" applyBorder="1" applyAlignment="1" applyProtection="1">
      <alignment/>
      <protection/>
    </xf>
    <xf numFmtId="10" fontId="1" fillId="33" borderId="10" xfId="62" applyNumberFormat="1" applyFont="1" applyFill="1" applyBorder="1" applyAlignment="1" applyProtection="1">
      <alignment/>
      <protection/>
    </xf>
    <xf numFmtId="180" fontId="1" fillId="33" borderId="10" xfId="0" applyNumberFormat="1" applyFont="1" applyFill="1" applyBorder="1" applyAlignment="1" applyProtection="1">
      <alignment/>
      <protection/>
    </xf>
    <xf numFmtId="10" fontId="1" fillId="33" borderId="10" xfId="63" applyNumberFormat="1" applyFont="1" applyFill="1" applyBorder="1" applyAlignment="1" applyProtection="1">
      <alignment/>
      <protection/>
    </xf>
    <xf numFmtId="10" fontId="1" fillId="33" borderId="10" xfId="62" applyNumberFormat="1" applyFont="1" applyFill="1" applyBorder="1" applyAlignment="1" applyProtection="1">
      <alignment horizontal="center"/>
      <protection/>
    </xf>
    <xf numFmtId="10" fontId="1" fillId="33" borderId="10" xfId="62" applyNumberFormat="1" applyFont="1" applyFill="1" applyBorder="1" applyAlignment="1" applyProtection="1">
      <alignment horizontal="right"/>
      <protection/>
    </xf>
    <xf numFmtId="180" fontId="1" fillId="33" borderId="10" xfId="62" applyNumberFormat="1" applyFont="1" applyFill="1" applyBorder="1" applyAlignment="1" applyProtection="1">
      <alignment/>
      <protection/>
    </xf>
    <xf numFmtId="3" fontId="1" fillId="33" borderId="10" xfId="57" applyNumberFormat="1" applyFont="1" applyFill="1" applyBorder="1" applyAlignment="1" applyProtection="1">
      <alignment/>
      <protection/>
    </xf>
    <xf numFmtId="180" fontId="1" fillId="33" borderId="10" xfId="62" applyNumberFormat="1" applyFont="1" applyFill="1" applyBorder="1" applyAlignment="1" applyProtection="1">
      <alignment horizontal="right"/>
      <protection/>
    </xf>
    <xf numFmtId="10" fontId="1" fillId="33" borderId="10" xfId="63" applyNumberFormat="1" applyFont="1" applyFill="1" applyBorder="1" applyAlignment="1" applyProtection="1">
      <alignment horizontal="right"/>
      <protection/>
    </xf>
    <xf numFmtId="0" fontId="1" fillId="33" borderId="10" xfId="58" applyFont="1" applyFill="1" applyBorder="1" applyProtection="1">
      <alignment/>
      <protection/>
    </xf>
    <xf numFmtId="0" fontId="1" fillId="33" borderId="10" xfId="58" applyFont="1" applyFill="1" applyBorder="1" applyAlignment="1" applyProtection="1">
      <alignment horizontal="right"/>
      <protection/>
    </xf>
    <xf numFmtId="180" fontId="1" fillId="33" borderId="10" xfId="0" applyNumberFormat="1" applyFont="1" applyFill="1" applyBorder="1" applyAlignment="1" applyProtection="1">
      <alignment horizontal="right"/>
      <protection/>
    </xf>
    <xf numFmtId="3" fontId="1" fillId="0" borderId="10" xfId="58" applyNumberFormat="1" applyFont="1" applyFill="1" applyBorder="1" applyAlignment="1" applyProtection="1">
      <alignment horizontal="center" vertical="center" wrapText="1"/>
      <protection/>
    </xf>
    <xf numFmtId="0" fontId="1" fillId="0" borderId="10" xfId="58" applyFont="1" applyFill="1" applyBorder="1" applyAlignment="1" applyProtection="1">
      <alignment horizontal="center" vertical="center" wrapText="1"/>
      <protection/>
    </xf>
    <xf numFmtId="3" fontId="2" fillId="0" borderId="10" xfId="57" applyNumberFormat="1" applyFont="1" applyBorder="1" applyAlignment="1" applyProtection="1">
      <alignment horizontal="center"/>
      <protection/>
    </xf>
    <xf numFmtId="10" fontId="2" fillId="0" borderId="10" xfId="62" applyNumberFormat="1" applyFont="1" applyFill="1" applyBorder="1" applyAlignment="1" applyProtection="1">
      <alignment/>
      <protection/>
    </xf>
    <xf numFmtId="3" fontId="2" fillId="33" borderId="13" xfId="58" applyNumberFormat="1" applyFont="1" applyFill="1" applyBorder="1" applyProtection="1">
      <alignment/>
      <protection/>
    </xf>
    <xf numFmtId="3" fontId="2" fillId="0" borderId="13" xfId="57" applyNumberFormat="1" applyFont="1" applyBorder="1" applyAlignment="1" applyProtection="1">
      <alignment horizontal="center"/>
      <protection/>
    </xf>
    <xf numFmtId="3" fontId="1" fillId="0" borderId="10" xfId="58" applyNumberFormat="1" applyFont="1" applyFill="1" applyBorder="1" applyProtection="1">
      <alignment/>
      <protection locked="0"/>
    </xf>
    <xf numFmtId="3" fontId="1" fillId="0" borderId="10" xfId="57" applyNumberFormat="1" applyFont="1" applyBorder="1" applyAlignment="1" applyProtection="1">
      <alignment horizontal="right"/>
      <protection locked="0"/>
    </xf>
    <xf numFmtId="3" fontId="2" fillId="0" borderId="13" xfId="57" applyNumberFormat="1" applyFont="1" applyBorder="1" applyAlignment="1" applyProtection="1">
      <alignment horizontal="right"/>
      <protection/>
    </xf>
    <xf numFmtId="3" fontId="46" fillId="0" borderId="10" xfId="0" applyNumberFormat="1" applyFont="1" applyBorder="1" applyAlignment="1">
      <alignment horizontal="right"/>
    </xf>
    <xf numFmtId="3" fontId="2" fillId="0" borderId="10" xfId="57" applyNumberFormat="1" applyFont="1" applyBorder="1" applyAlignment="1" applyProtection="1">
      <alignment horizontal="right"/>
      <protection/>
    </xf>
    <xf numFmtId="3" fontId="1" fillId="33" borderId="10" xfId="57" applyNumberFormat="1" applyFont="1" applyFill="1" applyBorder="1" applyAlignment="1" applyProtection="1">
      <alignment horizontal="right"/>
      <protection/>
    </xf>
    <xf numFmtId="3" fontId="46" fillId="0" borderId="10" xfId="0" applyNumberFormat="1" applyFont="1" applyFill="1" applyBorder="1" applyAlignment="1" applyProtection="1">
      <alignment horizontal="right"/>
      <protection locked="0"/>
    </xf>
    <xf numFmtId="3" fontId="46" fillId="0" borderId="10" xfId="0" applyNumberFormat="1" applyFont="1" applyFill="1" applyBorder="1" applyAlignment="1" applyProtection="1">
      <alignment horizontal="right" vertical="top"/>
      <protection locked="0"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33" borderId="10" xfId="58" applyNumberFormat="1" applyFont="1" applyFill="1" applyBorder="1" applyAlignment="1" applyProtection="1">
      <alignment horizontal="right"/>
      <protection/>
    </xf>
    <xf numFmtId="1" fontId="1" fillId="0" borderId="10" xfId="58" applyNumberFormat="1" applyFont="1" applyFill="1" applyBorder="1" applyAlignment="1" applyProtection="1">
      <alignment horizontal="right"/>
      <protection locked="0"/>
    </xf>
    <xf numFmtId="3" fontId="7" fillId="0" borderId="10" xfId="0" applyNumberFormat="1" applyFont="1" applyFill="1" applyBorder="1" applyAlignment="1">
      <alignment horizontal="right"/>
    </xf>
    <xf numFmtId="3" fontId="1" fillId="0" borderId="10" xfId="58" applyNumberFormat="1" applyFont="1" applyFill="1" applyBorder="1" applyAlignment="1" applyProtection="1">
      <alignment horizontal="right"/>
      <protection locked="0"/>
    </xf>
    <xf numFmtId="0" fontId="1" fillId="0" borderId="0" xfId="61" applyFont="1" applyFill="1" applyAlignment="1">
      <alignment horizontal="right"/>
      <protection/>
    </xf>
    <xf numFmtId="3" fontId="1" fillId="0" borderId="0" xfId="61" applyNumberFormat="1" applyFont="1" applyFill="1" applyAlignment="1">
      <alignment horizontal="right"/>
      <protection/>
    </xf>
    <xf numFmtId="3" fontId="1" fillId="0" borderId="10" xfId="61" applyNumberFormat="1" applyFont="1" applyFill="1" applyBorder="1" applyAlignment="1">
      <alignment horizontal="right"/>
      <protection/>
    </xf>
    <xf numFmtId="3" fontId="1" fillId="0" borderId="13" xfId="58" applyNumberFormat="1" applyFont="1" applyFill="1" applyBorder="1" applyAlignment="1" applyProtection="1">
      <alignment horizontal="right"/>
      <protection locked="0"/>
    </xf>
    <xf numFmtId="3" fontId="1" fillId="0" borderId="10" xfId="58" applyNumberFormat="1" applyFont="1" applyFill="1" applyBorder="1" applyAlignment="1">
      <alignment horizontal="right"/>
      <protection/>
    </xf>
    <xf numFmtId="3" fontId="1" fillId="0" borderId="0" xfId="58" applyNumberFormat="1" applyFont="1" applyFill="1" applyAlignment="1">
      <alignment horizontal="right"/>
      <protection/>
    </xf>
    <xf numFmtId="3" fontId="1" fillId="0" borderId="13" xfId="57" applyNumberFormat="1" applyFont="1" applyBorder="1" applyAlignment="1" applyProtection="1">
      <alignment/>
      <protection locked="0"/>
    </xf>
    <xf numFmtId="3" fontId="2" fillId="0" borderId="13" xfId="57" applyNumberFormat="1" applyFont="1" applyBorder="1" applyAlignment="1" applyProtection="1">
      <alignment/>
      <protection/>
    </xf>
    <xf numFmtId="3" fontId="1" fillId="33" borderId="10" xfId="58" applyNumberFormat="1" applyFont="1" applyFill="1" applyBorder="1" applyAlignment="1" applyProtection="1">
      <alignment/>
      <protection/>
    </xf>
    <xf numFmtId="3" fontId="1" fillId="0" borderId="10" xfId="57" applyNumberFormat="1" applyFont="1" applyBorder="1" applyAlignment="1" applyProtection="1">
      <alignment/>
      <protection locked="0"/>
    </xf>
    <xf numFmtId="3" fontId="2" fillId="0" borderId="10" xfId="57" applyNumberFormat="1" applyFont="1" applyBorder="1" applyAlignment="1" applyProtection="1">
      <alignment/>
      <protection/>
    </xf>
    <xf numFmtId="3" fontId="1" fillId="0" borderId="10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Border="1" applyAlignment="1" applyProtection="1">
      <alignment horizontal="right" vertical="top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3" fontId="1" fillId="0" borderId="13" xfId="57" applyNumberFormat="1" applyFont="1" applyBorder="1" applyAlignment="1" applyProtection="1">
      <alignment horizontal="right"/>
      <protection locked="0"/>
    </xf>
    <xf numFmtId="1" fontId="1" fillId="0" borderId="13" xfId="58" applyNumberFormat="1" applyFont="1" applyFill="1" applyBorder="1" applyAlignment="1" applyProtection="1">
      <alignment horizontal="right"/>
      <protection locked="0"/>
    </xf>
    <xf numFmtId="3" fontId="46" fillId="0" borderId="13" xfId="0" applyNumberFormat="1" applyFont="1" applyFill="1" applyBorder="1" applyAlignment="1" applyProtection="1">
      <alignment horizontal="right"/>
      <protection locked="0"/>
    </xf>
    <xf numFmtId="3" fontId="1" fillId="0" borderId="13" xfId="0" applyNumberFormat="1" applyFont="1" applyBorder="1" applyAlignment="1" applyProtection="1">
      <alignment horizontal="right"/>
      <protection locked="0"/>
    </xf>
    <xf numFmtId="3" fontId="1" fillId="0" borderId="13" xfId="58" applyNumberFormat="1" applyFont="1" applyFill="1" applyBorder="1" applyProtection="1">
      <alignment/>
      <protection locked="0"/>
    </xf>
    <xf numFmtId="3" fontId="1" fillId="0" borderId="10" xfId="57" applyNumberFormat="1" applyFont="1" applyBorder="1" applyAlignment="1" applyProtection="1">
      <alignment horizontal="right"/>
      <protection/>
    </xf>
    <xf numFmtId="1" fontId="2" fillId="0" borderId="10" xfId="58" applyNumberFormat="1" applyFont="1" applyFill="1" applyBorder="1" applyAlignment="1" applyProtection="1">
      <alignment horizontal="right"/>
      <protection locked="0"/>
    </xf>
    <xf numFmtId="3" fontId="47" fillId="0" borderId="10" xfId="0" applyNumberFormat="1" applyFont="1" applyFill="1" applyBorder="1" applyAlignment="1" applyProtection="1">
      <alignment horizontal="right"/>
      <protection locked="0"/>
    </xf>
    <xf numFmtId="1" fontId="1" fillId="0" borderId="10" xfId="58" applyNumberFormat="1" applyFont="1" applyFill="1" applyBorder="1" applyAlignment="1">
      <alignment horizontal="right"/>
      <protection/>
    </xf>
    <xf numFmtId="3" fontId="1" fillId="0" borderId="0" xfId="58" applyNumberFormat="1" applyFont="1" applyFill="1">
      <alignment/>
      <protection/>
    </xf>
    <xf numFmtId="3" fontId="1" fillId="0" borderId="10" xfId="58" applyNumberFormat="1" applyFont="1" applyFill="1" applyBorder="1">
      <alignment/>
      <protection/>
    </xf>
    <xf numFmtId="1" fontId="1" fillId="0" borderId="0" xfId="58" applyNumberFormat="1" applyFont="1" applyFill="1" applyAlignment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noro" xfId="58"/>
    <cellStyle name="Note" xfId="59"/>
    <cellStyle name="Output" xfId="60"/>
    <cellStyle name="Paprastas_3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3"/>
  <sheetViews>
    <sheetView tabSelected="1" zoomScale="75" zoomScaleNormal="75" zoomScaleSheetLayoutView="84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2.75"/>
  <cols>
    <col min="1" max="1" width="49.625" style="11" customWidth="1"/>
    <col min="2" max="2" width="16.625" style="19" customWidth="1"/>
    <col min="3" max="3" width="16.625" style="21" customWidth="1"/>
    <col min="4" max="4" width="16.625" style="19" customWidth="1"/>
    <col min="5" max="5" width="16.625" style="11" customWidth="1"/>
    <col min="6" max="6" width="16.625" style="19" customWidth="1"/>
    <col min="7" max="21" width="16.625" style="11" customWidth="1"/>
    <col min="22" max="23" width="16.625" style="11" hidden="1" customWidth="1"/>
    <col min="24" max="25" width="16.625" style="11" customWidth="1"/>
    <col min="26" max="16384" width="9.125" style="11" customWidth="1"/>
  </cols>
  <sheetData>
    <row r="1" spans="1:25" ht="20.25">
      <c r="A1" s="30" t="s">
        <v>65</v>
      </c>
      <c r="B1" s="28"/>
      <c r="C1" s="23"/>
      <c r="D1" s="17"/>
      <c r="E1" s="10"/>
      <c r="F1" s="17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5.75">
      <c r="A2" s="29" t="s">
        <v>69</v>
      </c>
      <c r="B2" s="26"/>
      <c r="C2" s="26"/>
      <c r="D2" s="17"/>
      <c r="E2" s="10"/>
      <c r="F2" s="17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5.75">
      <c r="A3" s="20" t="s">
        <v>67</v>
      </c>
      <c r="B3" s="27"/>
      <c r="C3" s="27"/>
      <c r="D3" s="18"/>
      <c r="E3" s="12"/>
      <c r="F3" s="18"/>
      <c r="G3" s="12"/>
      <c r="H3" s="12"/>
      <c r="I3" s="12"/>
      <c r="J3" s="12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7" ht="47.25" customHeight="1">
      <c r="A4" s="6"/>
      <c r="B4" s="92" t="s">
        <v>71</v>
      </c>
      <c r="C4" s="93"/>
      <c r="D4" s="92" t="s">
        <v>72</v>
      </c>
      <c r="E4" s="94"/>
      <c r="F4" s="92" t="s">
        <v>73</v>
      </c>
      <c r="G4" s="93"/>
      <c r="H4" s="92" t="s">
        <v>74</v>
      </c>
      <c r="I4" s="93"/>
      <c r="J4" s="92" t="s">
        <v>75</v>
      </c>
      <c r="K4" s="93"/>
      <c r="L4" s="91" t="s">
        <v>76</v>
      </c>
      <c r="M4" s="91"/>
      <c r="N4" s="92" t="s">
        <v>77</v>
      </c>
      <c r="O4" s="93"/>
      <c r="P4" s="95" t="s">
        <v>78</v>
      </c>
      <c r="Q4" s="96"/>
      <c r="R4" s="92" t="s">
        <v>66</v>
      </c>
      <c r="S4" s="93"/>
      <c r="T4" s="95" t="s">
        <v>79</v>
      </c>
      <c r="U4" s="96"/>
      <c r="V4" s="95" t="s">
        <v>70</v>
      </c>
      <c r="W4" s="97"/>
      <c r="X4" s="95" t="s">
        <v>68</v>
      </c>
      <c r="Y4" s="96"/>
      <c r="Z4" s="13"/>
      <c r="AA4" s="13"/>
    </row>
    <row r="5" spans="4:27" ht="11.25" customHeight="1" hidden="1">
      <c r="D5" s="18"/>
      <c r="E5" s="12"/>
      <c r="F5" s="18"/>
      <c r="G5" s="12"/>
      <c r="H5" s="12"/>
      <c r="I5" s="12"/>
      <c r="J5" s="12"/>
      <c r="K5" s="10"/>
      <c r="L5" s="10"/>
      <c r="M5" s="10"/>
      <c r="N5" s="10"/>
      <c r="O5" s="10"/>
      <c r="P5" s="14"/>
      <c r="Q5" s="14"/>
      <c r="R5" s="14"/>
      <c r="S5" s="14"/>
      <c r="T5" s="10"/>
      <c r="U5" s="10"/>
      <c r="V5" s="10"/>
      <c r="W5" s="10"/>
      <c r="X5" s="10"/>
      <c r="Y5" s="10"/>
      <c r="Z5" s="13"/>
      <c r="AA5" s="13"/>
    </row>
    <row r="6" spans="4:27" ht="12.75" customHeight="1" hidden="1">
      <c r="D6" s="18"/>
      <c r="E6" s="12"/>
      <c r="F6" s="18"/>
      <c r="G6" s="12"/>
      <c r="H6" s="12"/>
      <c r="I6" s="12"/>
      <c r="J6" s="12"/>
      <c r="K6" s="10"/>
      <c r="L6" s="10"/>
      <c r="M6" s="10"/>
      <c r="N6" s="10"/>
      <c r="O6" s="10"/>
      <c r="P6" s="14"/>
      <c r="Q6" s="14"/>
      <c r="R6" s="14"/>
      <c r="S6" s="14"/>
      <c r="T6" s="10"/>
      <c r="U6" s="10"/>
      <c r="V6" s="10"/>
      <c r="W6" s="10"/>
      <c r="X6" s="10"/>
      <c r="Y6" s="10"/>
      <c r="Z6" s="13"/>
      <c r="AA6" s="13"/>
    </row>
    <row r="7" spans="1:27" ht="54" customHeight="1">
      <c r="A7" s="1"/>
      <c r="B7" s="59" t="s">
        <v>0</v>
      </c>
      <c r="C7" s="60" t="s">
        <v>1</v>
      </c>
      <c r="D7" s="59" t="s">
        <v>0</v>
      </c>
      <c r="E7" s="60" t="s">
        <v>1</v>
      </c>
      <c r="F7" s="59" t="s">
        <v>0</v>
      </c>
      <c r="G7" s="60" t="s">
        <v>1</v>
      </c>
      <c r="H7" s="60" t="s">
        <v>0</v>
      </c>
      <c r="I7" s="60" t="s">
        <v>1</v>
      </c>
      <c r="J7" s="60" t="s">
        <v>0</v>
      </c>
      <c r="K7" s="60" t="s">
        <v>1</v>
      </c>
      <c r="L7" s="60" t="s">
        <v>0</v>
      </c>
      <c r="M7" s="60" t="s">
        <v>1</v>
      </c>
      <c r="N7" s="60" t="s">
        <v>0</v>
      </c>
      <c r="O7" s="60" t="s">
        <v>1</v>
      </c>
      <c r="P7" s="60" t="s">
        <v>0</v>
      </c>
      <c r="Q7" s="60" t="s">
        <v>1</v>
      </c>
      <c r="R7" s="60" t="s">
        <v>0</v>
      </c>
      <c r="S7" s="60" t="s">
        <v>1</v>
      </c>
      <c r="T7" s="60" t="s">
        <v>0</v>
      </c>
      <c r="U7" s="60" t="s">
        <v>1</v>
      </c>
      <c r="V7" s="60" t="s">
        <v>0</v>
      </c>
      <c r="W7" s="60" t="s">
        <v>1</v>
      </c>
      <c r="X7" s="60" t="s">
        <v>0</v>
      </c>
      <c r="Y7" s="60" t="s">
        <v>1</v>
      </c>
      <c r="Z7" s="13"/>
      <c r="AA7" s="13"/>
    </row>
    <row r="8" spans="1:27" ht="15.75">
      <c r="A8" s="31" t="s">
        <v>2</v>
      </c>
      <c r="B8" s="32"/>
      <c r="C8" s="33"/>
      <c r="D8" s="34"/>
      <c r="E8" s="35"/>
      <c r="F8" s="36"/>
      <c r="G8" s="37"/>
      <c r="H8" s="34"/>
      <c r="I8" s="35"/>
      <c r="J8" s="36"/>
      <c r="K8" s="37"/>
      <c r="L8" s="34"/>
      <c r="M8" s="35"/>
      <c r="N8" s="38"/>
      <c r="O8" s="39"/>
      <c r="P8" s="40"/>
      <c r="Q8" s="33"/>
      <c r="R8" s="41"/>
      <c r="S8" s="41"/>
      <c r="T8" s="34"/>
      <c r="U8" s="35"/>
      <c r="V8" s="34"/>
      <c r="W8" s="35"/>
      <c r="X8" s="34"/>
      <c r="Y8" s="35"/>
      <c r="Z8" s="13"/>
      <c r="AA8" s="13"/>
    </row>
    <row r="9" spans="1:27" ht="15.75">
      <c r="A9" s="2" t="s">
        <v>3</v>
      </c>
      <c r="B9" s="98">
        <v>121655</v>
      </c>
      <c r="C9" s="22">
        <f>B9/B$11</f>
        <v>0.8202419159092748</v>
      </c>
      <c r="D9" s="99">
        <v>385905</v>
      </c>
      <c r="E9" s="22">
        <f>D9/D$11</f>
        <v>0.9607896348598545</v>
      </c>
      <c r="F9" s="100">
        <v>888860</v>
      </c>
      <c r="G9" s="22">
        <f>F9/F$11</f>
        <v>0.9279605455471758</v>
      </c>
      <c r="H9" s="76">
        <v>101052</v>
      </c>
      <c r="I9" s="22">
        <f>H9/H$11</f>
        <v>1</v>
      </c>
      <c r="J9" s="101">
        <v>1349424.09</v>
      </c>
      <c r="K9" s="22">
        <f>J9/J$11</f>
        <v>0.8908121339860778</v>
      </c>
      <c r="L9" s="84">
        <v>301001</v>
      </c>
      <c r="M9" s="22">
        <f>L9/L$11</f>
        <v>0.9591456303254712</v>
      </c>
      <c r="N9" s="73">
        <v>1136795.71621</v>
      </c>
      <c r="O9" s="22">
        <f>N9/N$11</f>
        <v>0.8798235237781313</v>
      </c>
      <c r="P9" s="81">
        <v>189827</v>
      </c>
      <c r="Q9" s="22">
        <f>P9/P$11</f>
        <v>0.8671423546555449</v>
      </c>
      <c r="R9" s="81">
        <v>197773.55</v>
      </c>
      <c r="S9" s="22">
        <f>R9/R$11</f>
        <v>0.97661065152642</v>
      </c>
      <c r="T9" s="81">
        <v>123473.13195999735</v>
      </c>
      <c r="U9" s="22">
        <f>T9/T$11</f>
        <v>1</v>
      </c>
      <c r="V9" s="102"/>
      <c r="W9" s="22" t="e">
        <f>V9/V$11</f>
        <v>#DIV/0!</v>
      </c>
      <c r="X9" s="34">
        <f>B9+D9+F9+H9+J9+L9+N9+P9+R9+T9+V9</f>
        <v>4795766.488169997</v>
      </c>
      <c r="Y9" s="22">
        <f>X9/$X$11</f>
        <v>0.9092363597701928</v>
      </c>
      <c r="Z9" s="13"/>
      <c r="AA9" s="13"/>
    </row>
    <row r="10" spans="1:27" ht="15.75">
      <c r="A10" s="2" t="s">
        <v>4</v>
      </c>
      <c r="B10" s="98">
        <v>26661</v>
      </c>
      <c r="C10" s="22">
        <f>B10/B$11</f>
        <v>0.17975808409072522</v>
      </c>
      <c r="D10" s="99">
        <v>15749</v>
      </c>
      <c r="E10" s="22">
        <f>D10/D$11</f>
        <v>0.039210365140145496</v>
      </c>
      <c r="F10" s="100">
        <v>69004</v>
      </c>
      <c r="G10" s="22">
        <f>F10/F$11</f>
        <v>0.0720394544528242</v>
      </c>
      <c r="H10" s="81">
        <v>0</v>
      </c>
      <c r="I10" s="22">
        <f>H10/H$11</f>
        <v>0</v>
      </c>
      <c r="J10" s="101">
        <v>165400.46</v>
      </c>
      <c r="K10" s="22">
        <f>J10/J$11</f>
        <v>0.10918786601392219</v>
      </c>
      <c r="L10" s="84">
        <v>12821</v>
      </c>
      <c r="M10" s="22">
        <f>L10/L$11</f>
        <v>0.04085436967452887</v>
      </c>
      <c r="N10" s="73">
        <v>155276.71137</v>
      </c>
      <c r="O10" s="22">
        <f>N10/N$11</f>
        <v>0.12017647622186868</v>
      </c>
      <c r="P10" s="81">
        <v>29084</v>
      </c>
      <c r="Q10" s="22">
        <f>P10/P$11</f>
        <v>0.13285764534445504</v>
      </c>
      <c r="R10" s="81">
        <v>4736.58</v>
      </c>
      <c r="S10" s="22">
        <f>R10/R$11</f>
        <v>0.023389348473580065</v>
      </c>
      <c r="T10" s="81"/>
      <c r="U10" s="22">
        <f>T10/T$11</f>
        <v>0</v>
      </c>
      <c r="V10" s="102"/>
      <c r="W10" s="22" t="e">
        <f>V10/V$11</f>
        <v>#DIV/0!</v>
      </c>
      <c r="X10" s="34">
        <f>B10+D10+F10+H10+J10+L10+N10+P10+R10+T10+V10</f>
        <v>478732.75137</v>
      </c>
      <c r="Y10" s="22">
        <f>X10/$X$11</f>
        <v>0.09076364022980722</v>
      </c>
      <c r="Z10" s="13"/>
      <c r="AA10" s="13"/>
    </row>
    <row r="11" spans="1:27" s="16" customFormat="1" ht="15.75">
      <c r="A11" s="1" t="s">
        <v>5</v>
      </c>
      <c r="B11" s="67">
        <f>SUM(B9:B10)</f>
        <v>148316</v>
      </c>
      <c r="C11" s="62">
        <f>B11/B$11</f>
        <v>1</v>
      </c>
      <c r="D11" s="67">
        <f>SUM(D9:D10)</f>
        <v>401654</v>
      </c>
      <c r="E11" s="62">
        <f>D11/D$11</f>
        <v>1</v>
      </c>
      <c r="F11" s="67">
        <f>SUM(F9:F10)</f>
        <v>957864</v>
      </c>
      <c r="G11" s="62">
        <f>F11/F$11</f>
        <v>1</v>
      </c>
      <c r="H11" s="67">
        <f>SUM(H9:H10)</f>
        <v>101052</v>
      </c>
      <c r="I11" s="62">
        <f>H11/H$11</f>
        <v>1</v>
      </c>
      <c r="J11" s="67">
        <f>SUM(J9:J10)</f>
        <v>1514824.55</v>
      </c>
      <c r="K11" s="62">
        <f>J11/J$11</f>
        <v>1</v>
      </c>
      <c r="L11" s="85">
        <f>SUM(L9:L10)</f>
        <v>313822</v>
      </c>
      <c r="M11" s="62">
        <f>L11/L$11</f>
        <v>1</v>
      </c>
      <c r="N11" s="67">
        <f>SUM(N9:N10)</f>
        <v>1292072.42758</v>
      </c>
      <c r="O11" s="62">
        <f>N11/N$11</f>
        <v>1</v>
      </c>
      <c r="P11" s="67">
        <f>SUM(P9:P10)</f>
        <v>218911</v>
      </c>
      <c r="Q11" s="62">
        <f>P11/P$11</f>
        <v>1</v>
      </c>
      <c r="R11" s="67">
        <f>SUM(R9:R10)</f>
        <v>202510.12999999998</v>
      </c>
      <c r="S11" s="62">
        <f>R11/R$11</f>
        <v>1</v>
      </c>
      <c r="T11" s="67">
        <f>SUM(T9:T10)</f>
        <v>123473.13195999735</v>
      </c>
      <c r="U11" s="62">
        <f>T11/T$11</f>
        <v>1</v>
      </c>
      <c r="V11" s="64">
        <f>SUM(V9:V10)</f>
        <v>0</v>
      </c>
      <c r="W11" s="62" t="e">
        <f>V11/V$11</f>
        <v>#DIV/0!</v>
      </c>
      <c r="X11" s="63">
        <f>B11+D11+F11+H11+J11+L11+N11+P11+R11+T11+V11</f>
        <v>5274499.239539997</v>
      </c>
      <c r="Y11" s="62">
        <f>X11/$X$11</f>
        <v>1</v>
      </c>
      <c r="Z11" s="15"/>
      <c r="AA11" s="15"/>
    </row>
    <row r="12" spans="1:27" ht="18" customHeight="1">
      <c r="A12" s="31" t="s">
        <v>6</v>
      </c>
      <c r="B12" s="70"/>
      <c r="C12" s="44"/>
      <c r="D12" s="74"/>
      <c r="E12" s="35"/>
      <c r="F12" s="38"/>
      <c r="G12" s="46"/>
      <c r="H12" s="74"/>
      <c r="I12" s="35"/>
      <c r="J12" s="38"/>
      <c r="K12" s="46"/>
      <c r="L12" s="86"/>
      <c r="M12" s="47"/>
      <c r="N12" s="38"/>
      <c r="O12" s="48"/>
      <c r="P12" s="39"/>
      <c r="Q12" s="39"/>
      <c r="R12" s="74"/>
      <c r="S12" s="35"/>
      <c r="T12" s="74"/>
      <c r="U12" s="35"/>
      <c r="V12" s="45"/>
      <c r="W12" s="35"/>
      <c r="X12" s="34"/>
      <c r="Y12" s="22"/>
      <c r="Z12" s="13"/>
      <c r="AA12" s="13"/>
    </row>
    <row r="13" spans="1:27" ht="15.75">
      <c r="A13" s="2" t="s">
        <v>7</v>
      </c>
      <c r="B13" s="103">
        <v>134151</v>
      </c>
      <c r="C13" s="22">
        <f>B13/B$16</f>
        <v>0.904494457779336</v>
      </c>
      <c r="D13" s="75">
        <v>385156</v>
      </c>
      <c r="E13" s="22">
        <f>D13/D$16</f>
        <v>0.9589248457627709</v>
      </c>
      <c r="F13" s="68">
        <v>957864</v>
      </c>
      <c r="G13" s="22">
        <f>F13/F$16</f>
        <v>1</v>
      </c>
      <c r="H13" s="77">
        <v>79572</v>
      </c>
      <c r="I13" s="22">
        <f>H13/H$16</f>
        <v>0.7874361714760717</v>
      </c>
      <c r="J13" s="89">
        <v>1106685.51</v>
      </c>
      <c r="K13" s="22">
        <f>J13/J$16</f>
        <v>0.7305700914340212</v>
      </c>
      <c r="L13" s="87">
        <v>313822</v>
      </c>
      <c r="M13" s="22">
        <f>L13/L$16</f>
        <v>1</v>
      </c>
      <c r="N13" s="66">
        <v>1149729.2116255749</v>
      </c>
      <c r="O13" s="22">
        <f>N13/N$16</f>
        <v>0.889833408237458</v>
      </c>
      <c r="P13" s="77">
        <v>129021</v>
      </c>
      <c r="Q13" s="22">
        <f>P13/P$16</f>
        <v>0.5893765046068951</v>
      </c>
      <c r="R13" s="77">
        <v>202510</v>
      </c>
      <c r="S13" s="22">
        <f>R13/R$16</f>
        <v>1</v>
      </c>
      <c r="T13" s="77">
        <v>121029.58094999893</v>
      </c>
      <c r="U13" s="22">
        <f>T13/T$16</f>
        <v>0.9802098564180616</v>
      </c>
      <c r="V13" s="65"/>
      <c r="W13" s="22" t="e">
        <f>V13/V$16</f>
        <v>#DIV/0!</v>
      </c>
      <c r="X13" s="34">
        <f>B13+D13+F13+H13+J13+L13+N13+P13+R13+T13+V13</f>
        <v>4579540.302575573</v>
      </c>
      <c r="Y13" s="22">
        <f>X13/X$16</f>
        <v>0.8682417434828854</v>
      </c>
      <c r="Z13" s="13"/>
      <c r="AA13" s="13"/>
    </row>
    <row r="14" spans="1:27" ht="15.75">
      <c r="A14" s="2" t="s">
        <v>8</v>
      </c>
      <c r="B14" s="103">
        <v>14163</v>
      </c>
      <c r="C14" s="22">
        <f>B14/B$16</f>
        <v>0.0954920574988538</v>
      </c>
      <c r="D14" s="75">
        <v>16498</v>
      </c>
      <c r="E14" s="22">
        <f>D14/D$16</f>
        <v>0.04107515423722906</v>
      </c>
      <c r="F14" s="71">
        <v>0</v>
      </c>
      <c r="G14" s="22">
        <f>F14/F$16</f>
        <v>0</v>
      </c>
      <c r="H14" s="77">
        <v>21480</v>
      </c>
      <c r="I14" s="22">
        <f>H14/H$16</f>
        <v>0.21256382852392827</v>
      </c>
      <c r="J14" s="89">
        <v>408139.04</v>
      </c>
      <c r="K14" s="22">
        <f>J14/J$16</f>
        <v>0.2694299085659788</v>
      </c>
      <c r="L14" s="87">
        <v>0</v>
      </c>
      <c r="M14" s="22">
        <f>L14/L$16</f>
        <v>0</v>
      </c>
      <c r="N14" s="66">
        <v>142343.21561999992</v>
      </c>
      <c r="O14" s="22">
        <f>N14/N$16</f>
        <v>0.11016659176254194</v>
      </c>
      <c r="P14" s="77">
        <v>89890</v>
      </c>
      <c r="Q14" s="22">
        <f>P14/P$16</f>
        <v>0.41062349539310494</v>
      </c>
      <c r="R14" s="77">
        <v>0</v>
      </c>
      <c r="S14" s="22">
        <f>R14/R$16</f>
        <v>0</v>
      </c>
      <c r="T14" s="77">
        <v>2438.4534700000004</v>
      </c>
      <c r="U14" s="22">
        <f>T14/T$16</f>
        <v>0.01974885897273567</v>
      </c>
      <c r="V14" s="65"/>
      <c r="W14" s="22" t="e">
        <f>V14/V$16</f>
        <v>#DIV/0!</v>
      </c>
      <c r="X14" s="34">
        <f>B14+D14+F14+H14+J14+L14+N14+P14+R14+T14+V14</f>
        <v>694951.7090899999</v>
      </c>
      <c r="Y14" s="22">
        <f>X14/X$16</f>
        <v>0.13175691088412583</v>
      </c>
      <c r="Z14" s="13"/>
      <c r="AA14" s="13"/>
    </row>
    <row r="15" spans="1:27" ht="15.75">
      <c r="A15" s="2" t="s">
        <v>9</v>
      </c>
      <c r="B15" s="103">
        <v>2</v>
      </c>
      <c r="C15" s="22">
        <f>B15/B$16</f>
        <v>1.3484721810189056E-05</v>
      </c>
      <c r="D15" s="75">
        <v>0</v>
      </c>
      <c r="E15" s="22">
        <f>D15/D$16</f>
        <v>0</v>
      </c>
      <c r="F15" s="71">
        <v>0</v>
      </c>
      <c r="G15" s="22">
        <f>F15/F$16</f>
        <v>0</v>
      </c>
      <c r="H15" s="77">
        <v>0</v>
      </c>
      <c r="I15" s="22">
        <f>H15/H$16</f>
        <v>0</v>
      </c>
      <c r="J15" s="89">
        <v>0</v>
      </c>
      <c r="K15" s="22">
        <f>J15/J$16</f>
        <v>0</v>
      </c>
      <c r="L15" s="87">
        <v>0</v>
      </c>
      <c r="M15" s="22">
        <f>L15/L$16</f>
        <v>0</v>
      </c>
      <c r="N15" s="66">
        <v>0</v>
      </c>
      <c r="O15" s="22">
        <f>N15/N$16</f>
        <v>0</v>
      </c>
      <c r="P15" s="77">
        <v>0</v>
      </c>
      <c r="Q15" s="22">
        <f>P15/P$16</f>
        <v>0</v>
      </c>
      <c r="R15" s="77">
        <v>0</v>
      </c>
      <c r="S15" s="22">
        <f>R15/R$16</f>
        <v>0</v>
      </c>
      <c r="T15" s="77">
        <v>5.09754</v>
      </c>
      <c r="U15" s="22">
        <f>T15/T$16</f>
        <v>4.12846092026841E-05</v>
      </c>
      <c r="V15" s="65"/>
      <c r="W15" s="22" t="e">
        <f>V15/V$16</f>
        <v>#DIV/0!</v>
      </c>
      <c r="X15" s="34">
        <f>B15+D15+F15+H15+J15+L15+N15+P15+R15+T15+V15</f>
        <v>7.09754</v>
      </c>
      <c r="Y15" s="22">
        <f>X15/X$16</f>
        <v>1.3456329886590894E-06</v>
      </c>
      <c r="Z15" s="13"/>
      <c r="AA15" s="13"/>
    </row>
    <row r="16" spans="1:27" s="16" customFormat="1" ht="15.75">
      <c r="A16" s="1" t="s">
        <v>5</v>
      </c>
      <c r="B16" s="69">
        <f>SUM(B13:B15)</f>
        <v>148316</v>
      </c>
      <c r="C16" s="62">
        <f>B16/B$16</f>
        <v>1</v>
      </c>
      <c r="D16" s="69">
        <f>SUM(D13:D15)</f>
        <v>401654</v>
      </c>
      <c r="E16" s="62">
        <f>D16/D$16</f>
        <v>1</v>
      </c>
      <c r="F16" s="69">
        <f>SUM(F13:F15)</f>
        <v>957864</v>
      </c>
      <c r="G16" s="62">
        <f>F16/F$16</f>
        <v>1</v>
      </c>
      <c r="H16" s="69">
        <f>SUM(H13:H15)</f>
        <v>101052</v>
      </c>
      <c r="I16" s="62">
        <f>H16/H$16</f>
        <v>1</v>
      </c>
      <c r="J16" s="69">
        <f>SUM(J13:J15)</f>
        <v>1514824.55</v>
      </c>
      <c r="K16" s="62">
        <f>J16/J$16</f>
        <v>1</v>
      </c>
      <c r="L16" s="88">
        <f>SUM(L13:L15)</f>
        <v>313822</v>
      </c>
      <c r="M16" s="62">
        <f>L16/L$16</f>
        <v>1</v>
      </c>
      <c r="N16" s="69">
        <f>SUM(N13:N15)</f>
        <v>1292072.4272455748</v>
      </c>
      <c r="O16" s="62">
        <f>N16/N$16</f>
        <v>1</v>
      </c>
      <c r="P16" s="69">
        <f>SUM(P13:P15)</f>
        <v>218911</v>
      </c>
      <c r="Q16" s="62">
        <f>P16/P$16</f>
        <v>1</v>
      </c>
      <c r="R16" s="69">
        <f>SUM(R13:R15)</f>
        <v>202510</v>
      </c>
      <c r="S16" s="62">
        <f>R16/R$16</f>
        <v>1</v>
      </c>
      <c r="T16" s="69">
        <f>SUM(T13:T15)</f>
        <v>123473.13195999894</v>
      </c>
      <c r="U16" s="62">
        <f>T16/T$16</f>
        <v>1</v>
      </c>
      <c r="V16" s="61">
        <f>SUM(V13:V15)</f>
        <v>0</v>
      </c>
      <c r="W16" s="62" t="e">
        <f>V16/V$16</f>
        <v>#DIV/0!</v>
      </c>
      <c r="X16" s="63">
        <f>B16+D16+F16+H16+J16+L16+N16+P16+R16+T16+V16</f>
        <v>5274499.109205574</v>
      </c>
      <c r="Y16" s="62">
        <f>X16/X$16</f>
        <v>1</v>
      </c>
      <c r="Z16" s="15"/>
      <c r="AA16" s="15"/>
    </row>
    <row r="17" spans="1:27" s="16" customFormat="1" ht="15.75">
      <c r="A17" s="31" t="s">
        <v>7</v>
      </c>
      <c r="B17" s="70"/>
      <c r="C17" s="44"/>
      <c r="D17" s="70"/>
      <c r="E17" s="47"/>
      <c r="F17" s="70"/>
      <c r="G17" s="46"/>
      <c r="H17" s="70"/>
      <c r="I17" s="47"/>
      <c r="J17" s="70"/>
      <c r="K17" s="46"/>
      <c r="L17" s="53"/>
      <c r="M17" s="47"/>
      <c r="N17" s="70"/>
      <c r="O17" s="48"/>
      <c r="P17" s="70"/>
      <c r="Q17" s="39"/>
      <c r="R17" s="70"/>
      <c r="S17" s="49"/>
      <c r="T17" s="70"/>
      <c r="U17" s="47"/>
      <c r="V17" s="43"/>
      <c r="W17" s="47"/>
      <c r="X17" s="34"/>
      <c r="Y17" s="22"/>
      <c r="Z17" s="15"/>
      <c r="AA17" s="15"/>
    </row>
    <row r="18" spans="1:27" s="16" customFormat="1" ht="15.75">
      <c r="A18" s="31" t="s">
        <v>10</v>
      </c>
      <c r="B18" s="70"/>
      <c r="C18" s="50"/>
      <c r="D18" s="70"/>
      <c r="E18" s="51"/>
      <c r="F18" s="70"/>
      <c r="G18" s="47"/>
      <c r="H18" s="70"/>
      <c r="I18" s="47"/>
      <c r="J18" s="70"/>
      <c r="K18" s="47"/>
      <c r="L18" s="53"/>
      <c r="M18" s="51"/>
      <c r="N18" s="70"/>
      <c r="O18" s="52"/>
      <c r="P18" s="70"/>
      <c r="Q18" s="51"/>
      <c r="R18" s="70"/>
      <c r="S18" s="49"/>
      <c r="T18" s="70"/>
      <c r="U18" s="51"/>
      <c r="V18" s="43"/>
      <c r="W18" s="51"/>
      <c r="X18" s="34"/>
      <c r="Y18" s="22"/>
      <c r="Z18" s="15"/>
      <c r="AA18" s="15"/>
    </row>
    <row r="19" spans="1:27" ht="15.75">
      <c r="A19" s="2" t="s">
        <v>11</v>
      </c>
      <c r="B19" s="66">
        <f>SUM(B20:B27)</f>
        <v>24505</v>
      </c>
      <c r="C19" s="22">
        <f aca="true" t="shared" si="0" ref="C19:E44">B19/B$45</f>
        <v>0.18266729282674002</v>
      </c>
      <c r="D19" s="66">
        <f>SUM(D20:D27)</f>
        <v>98888.70000000001</v>
      </c>
      <c r="E19" s="22">
        <f t="shared" si="0"/>
        <v>0.2567495992534977</v>
      </c>
      <c r="F19" s="66">
        <f>SUM(F20:F27)</f>
        <v>207926</v>
      </c>
      <c r="G19" s="22">
        <f aca="true" t="shared" si="1" ref="G19:G45">F19/F$45</f>
        <v>0.21707256980114087</v>
      </c>
      <c r="H19" s="66">
        <f>SUM(H20:H27)</f>
        <v>8981</v>
      </c>
      <c r="I19" s="22">
        <f aca="true" t="shared" si="2" ref="I19:I45">H19/H$45</f>
        <v>0.11286633489167043</v>
      </c>
      <c r="J19" s="66">
        <f>SUM(J20:J27)</f>
        <v>272930.88</v>
      </c>
      <c r="K19" s="22">
        <f>J19/J$45</f>
        <v>0.2466200899296134</v>
      </c>
      <c r="L19" s="87">
        <f>SUM(L20:L27)</f>
        <v>103936.18560000001</v>
      </c>
      <c r="M19" s="22">
        <f aca="true" t="shared" si="3" ref="M19:M45">L19/L$45</f>
        <v>0.3311947348451836</v>
      </c>
      <c r="N19" s="66">
        <f>SUM(N20:N27)</f>
        <v>507053.5460012475</v>
      </c>
      <c r="O19" s="22">
        <f aca="true" t="shared" si="4" ref="O19:O45">N19/N$45</f>
        <v>0.44101997299172574</v>
      </c>
      <c r="P19" s="66">
        <f>SUM(P20:P27)</f>
        <v>44412</v>
      </c>
      <c r="Q19" s="22">
        <f aca="true" t="shared" si="5" ref="Q19:Q45">P19/P$45</f>
        <v>0.3254914031924718</v>
      </c>
      <c r="R19" s="66">
        <f>SUM(R20:R27)</f>
        <v>29562.890000000003</v>
      </c>
      <c r="S19" s="22">
        <f aca="true" t="shared" si="6" ref="S19:S45">R19/R$45</f>
        <v>0.14598227752853649</v>
      </c>
      <c r="T19" s="66">
        <f>SUM(T20:T27)</f>
        <v>5696.899240000001</v>
      </c>
      <c r="U19" s="22">
        <f aca="true" t="shared" si="7" ref="U19:U45">T19/T$45</f>
        <v>0.047070304592342335</v>
      </c>
      <c r="V19" s="25">
        <f>SUM(V20:V27)</f>
        <v>0</v>
      </c>
      <c r="W19" s="22" t="e">
        <f aca="true" t="shared" si="8" ref="W19:W45">V19/V$45</f>
        <v>#DIV/0!</v>
      </c>
      <c r="X19" s="34">
        <f aca="true" t="shared" si="9" ref="X19:X45">B19+D19+F19+H19+J19+L19+N19+P19+R19+T19+V19</f>
        <v>1303893.1008412475</v>
      </c>
      <c r="Y19" s="22">
        <f>X19/X$45</f>
        <v>0.2842604921141382</v>
      </c>
      <c r="Z19" s="13"/>
      <c r="AA19" s="13"/>
    </row>
    <row r="20" spans="1:27" ht="15.75">
      <c r="A20" s="2" t="s">
        <v>12</v>
      </c>
      <c r="B20" s="103">
        <v>13881</v>
      </c>
      <c r="C20" s="22">
        <f t="shared" si="0"/>
        <v>0.10347295212111725</v>
      </c>
      <c r="D20" s="75">
        <v>40663.5</v>
      </c>
      <c r="E20" s="22">
        <f t="shared" si="0"/>
        <v>0.10557664656573101</v>
      </c>
      <c r="F20" s="71">
        <v>17608</v>
      </c>
      <c r="G20" s="22">
        <f t="shared" si="1"/>
        <v>0.018382567880200113</v>
      </c>
      <c r="H20" s="77">
        <v>1288</v>
      </c>
      <c r="I20" s="22">
        <f t="shared" si="2"/>
        <v>0.016186598300909866</v>
      </c>
      <c r="J20" s="89">
        <v>207014.97</v>
      </c>
      <c r="K20" s="22">
        <f aca="true" t="shared" si="10" ref="K20:K45">J20/J$45</f>
        <v>0.18705853481356238</v>
      </c>
      <c r="L20" s="87">
        <v>0</v>
      </c>
      <c r="M20" s="22">
        <f t="shared" si="3"/>
        <v>0</v>
      </c>
      <c r="N20" s="66">
        <v>60264.259939535994</v>
      </c>
      <c r="O20" s="22">
        <f t="shared" si="4"/>
        <v>0.052416046590146745</v>
      </c>
      <c r="P20" s="77">
        <v>25067</v>
      </c>
      <c r="Q20" s="22">
        <f t="shared" si="5"/>
        <v>0.1837137035896985</v>
      </c>
      <c r="R20" s="77">
        <v>3874.65</v>
      </c>
      <c r="S20" s="22">
        <f t="shared" si="6"/>
        <v>0.019133116945804142</v>
      </c>
      <c r="T20" s="77">
        <v>5371.035220000001</v>
      </c>
      <c r="U20" s="22">
        <f t="shared" si="7"/>
        <v>0.04437787173880197</v>
      </c>
      <c r="V20" s="65"/>
      <c r="W20" s="22" t="e">
        <f t="shared" si="8"/>
        <v>#DIV/0!</v>
      </c>
      <c r="X20" s="34">
        <f t="shared" si="9"/>
        <v>375032.415159536</v>
      </c>
      <c r="Y20" s="22">
        <f aca="true" t="shared" si="11" ref="Y20:Y45">X20/X$45</f>
        <v>0.0817604593683506</v>
      </c>
      <c r="Z20" s="13"/>
      <c r="AA20" s="13"/>
    </row>
    <row r="21" spans="1:27" ht="15.75">
      <c r="A21" s="2" t="s">
        <v>13</v>
      </c>
      <c r="B21" s="103">
        <v>2501</v>
      </c>
      <c r="C21" s="22">
        <f t="shared" si="0"/>
        <v>0.01864317075534286</v>
      </c>
      <c r="D21" s="75">
        <v>399.2</v>
      </c>
      <c r="E21" s="22">
        <f t="shared" si="0"/>
        <v>0.0010364626091959575</v>
      </c>
      <c r="F21" s="71">
        <v>9889</v>
      </c>
      <c r="G21" s="22">
        <f t="shared" si="1"/>
        <v>0.010324012594689852</v>
      </c>
      <c r="H21" s="77">
        <v>262</v>
      </c>
      <c r="I21" s="22">
        <f t="shared" si="2"/>
        <v>0.0032926154928869453</v>
      </c>
      <c r="J21" s="89">
        <v>28375.33</v>
      </c>
      <c r="K21" s="22">
        <f t="shared" si="10"/>
        <v>0.025639921860005202</v>
      </c>
      <c r="L21" s="87">
        <v>0</v>
      </c>
      <c r="M21" s="22">
        <f t="shared" si="3"/>
        <v>0</v>
      </c>
      <c r="N21" s="66">
        <v>4148.993529999998</v>
      </c>
      <c r="O21" s="22">
        <f t="shared" si="4"/>
        <v>0.003608670186755665</v>
      </c>
      <c r="P21" s="77">
        <v>10993</v>
      </c>
      <c r="Q21" s="22">
        <f t="shared" si="5"/>
        <v>0.08056667106401066</v>
      </c>
      <c r="R21" s="77">
        <v>4477.6900000000005</v>
      </c>
      <c r="S21" s="22">
        <f t="shared" si="6"/>
        <v>0.022110943289602353</v>
      </c>
      <c r="T21" s="77"/>
      <c r="U21" s="22">
        <f t="shared" si="7"/>
        <v>0</v>
      </c>
      <c r="V21" s="65"/>
      <c r="W21" s="22" t="e">
        <f t="shared" si="8"/>
        <v>#DIV/0!</v>
      </c>
      <c r="X21" s="34">
        <f t="shared" si="9"/>
        <v>61046.21353</v>
      </c>
      <c r="Y21" s="22">
        <f t="shared" si="11"/>
        <v>0.01330862682573189</v>
      </c>
      <c r="Z21" s="13"/>
      <c r="AA21" s="13"/>
    </row>
    <row r="22" spans="1:27" ht="15.75">
      <c r="A22" s="2" t="s">
        <v>14</v>
      </c>
      <c r="B22" s="103">
        <v>137</v>
      </c>
      <c r="C22" s="22">
        <f>B22/B$45</f>
        <v>0.0010212372624877936</v>
      </c>
      <c r="D22" s="75">
        <v>18584.8</v>
      </c>
      <c r="E22" s="22">
        <f>D22/D$45</f>
        <v>0.04825263101048354</v>
      </c>
      <c r="F22" s="71">
        <v>60399</v>
      </c>
      <c r="G22" s="22">
        <f t="shared" si="1"/>
        <v>0.0630559244318609</v>
      </c>
      <c r="H22" s="77">
        <v>2185</v>
      </c>
      <c r="I22" s="22">
        <f t="shared" si="2"/>
        <v>0.027459407831900668</v>
      </c>
      <c r="J22" s="89">
        <v>9108.08</v>
      </c>
      <c r="K22" s="22">
        <f t="shared" si="10"/>
        <v>0.008230052637085672</v>
      </c>
      <c r="L22" s="87">
        <v>29725.155199999997</v>
      </c>
      <c r="M22" s="22">
        <f t="shared" si="3"/>
        <v>0.09471980175012241</v>
      </c>
      <c r="N22" s="66">
        <v>2379.2624699999997</v>
      </c>
      <c r="O22" s="22">
        <f t="shared" si="4"/>
        <v>0.00206941116679824</v>
      </c>
      <c r="P22" s="77">
        <v>1219</v>
      </c>
      <c r="Q22" s="22">
        <f t="shared" si="5"/>
        <v>0.008933937235243246</v>
      </c>
      <c r="R22" s="77">
        <v>0</v>
      </c>
      <c r="S22" s="22">
        <f t="shared" si="6"/>
        <v>0</v>
      </c>
      <c r="T22" s="77">
        <v>27.61111</v>
      </c>
      <c r="U22" s="22">
        <f t="shared" si="7"/>
        <v>0.00022813521936762728</v>
      </c>
      <c r="V22" s="65"/>
      <c r="W22" s="22" t="e">
        <f t="shared" si="8"/>
        <v>#DIV/0!</v>
      </c>
      <c r="X22" s="34">
        <f t="shared" si="9"/>
        <v>123764.90878</v>
      </c>
      <c r="Y22" s="22">
        <f t="shared" si="11"/>
        <v>0.026981869797122013</v>
      </c>
      <c r="Z22" s="13"/>
      <c r="AA22" s="13"/>
    </row>
    <row r="23" spans="1:27" ht="15.75">
      <c r="A23" s="2" t="s">
        <v>15</v>
      </c>
      <c r="B23" s="103">
        <v>16</v>
      </c>
      <c r="C23" s="22">
        <f t="shared" si="0"/>
        <v>0.00011926858540003429</v>
      </c>
      <c r="D23" s="75">
        <v>7407.5</v>
      </c>
      <c r="E23" s="22">
        <f t="shared" si="0"/>
        <v>0.019232456857763165</v>
      </c>
      <c r="F23" s="71">
        <v>23832</v>
      </c>
      <c r="G23" s="22">
        <f t="shared" si="1"/>
        <v>0.024880358798326275</v>
      </c>
      <c r="H23" s="77">
        <v>409</v>
      </c>
      <c r="I23" s="22">
        <f t="shared" si="2"/>
        <v>0.005139998994621224</v>
      </c>
      <c r="J23" s="89">
        <v>4053.35</v>
      </c>
      <c r="K23" s="22">
        <f t="shared" si="10"/>
        <v>0.0036626032991070793</v>
      </c>
      <c r="L23" s="87">
        <v>3784.2688</v>
      </c>
      <c r="M23" s="22">
        <f t="shared" si="3"/>
        <v>0.01205864824232015</v>
      </c>
      <c r="N23" s="66">
        <v>17774.974661711974</v>
      </c>
      <c r="O23" s="22">
        <f t="shared" si="4"/>
        <v>0.015460140072105005</v>
      </c>
      <c r="P23" s="77">
        <v>1767</v>
      </c>
      <c r="Q23" s="22">
        <f t="shared" si="5"/>
        <v>0.012950178092432171</v>
      </c>
      <c r="R23" s="77">
        <v>2962.7</v>
      </c>
      <c r="S23" s="22">
        <f t="shared" si="6"/>
        <v>0.014629885428447455</v>
      </c>
      <c r="T23" s="77">
        <v>30.23087</v>
      </c>
      <c r="U23" s="22">
        <f t="shared" si="7"/>
        <v>0.00024978083674014637</v>
      </c>
      <c r="V23" s="65"/>
      <c r="W23" s="22" t="e">
        <f t="shared" si="8"/>
        <v>#DIV/0!</v>
      </c>
      <c r="X23" s="34">
        <f t="shared" si="9"/>
        <v>62037.02433171197</v>
      </c>
      <c r="Y23" s="22">
        <f t="shared" si="11"/>
        <v>0.013524632544225939</v>
      </c>
      <c r="Z23" s="13"/>
      <c r="AA23" s="13"/>
    </row>
    <row r="24" spans="1:27" ht="15.75">
      <c r="A24" s="2" t="s">
        <v>16</v>
      </c>
      <c r="B24" s="103">
        <v>0</v>
      </c>
      <c r="C24" s="22">
        <f t="shared" si="0"/>
        <v>0</v>
      </c>
      <c r="D24" s="75">
        <v>3859.1</v>
      </c>
      <c r="E24" s="22">
        <f t="shared" si="0"/>
        <v>0.01001957128043116</v>
      </c>
      <c r="F24" s="71">
        <v>23978</v>
      </c>
      <c r="G24" s="22">
        <f t="shared" si="1"/>
        <v>0.025032781271662783</v>
      </c>
      <c r="H24" s="77">
        <v>1121</v>
      </c>
      <c r="I24" s="22">
        <f t="shared" si="2"/>
        <v>0.014087870105062083</v>
      </c>
      <c r="J24" s="89">
        <v>0</v>
      </c>
      <c r="K24" s="22">
        <f t="shared" si="10"/>
        <v>0</v>
      </c>
      <c r="L24" s="87">
        <v>1443.2703999999999</v>
      </c>
      <c r="M24" s="22">
        <f t="shared" si="3"/>
        <v>0.00459901000482648</v>
      </c>
      <c r="N24" s="66">
        <v>3589.5313100000003</v>
      </c>
      <c r="O24" s="22">
        <f t="shared" si="4"/>
        <v>0.0031220667203168706</v>
      </c>
      <c r="P24" s="77">
        <v>971</v>
      </c>
      <c r="Q24" s="22">
        <f t="shared" si="5"/>
        <v>0.007116368380165047</v>
      </c>
      <c r="R24" s="77"/>
      <c r="S24" s="22">
        <f t="shared" si="6"/>
        <v>0</v>
      </c>
      <c r="T24" s="77">
        <v>25.38009</v>
      </c>
      <c r="U24" s="22">
        <f t="shared" si="7"/>
        <v>0.00020970154404223963</v>
      </c>
      <c r="V24" s="65"/>
      <c r="W24" s="22" t="e">
        <f t="shared" si="8"/>
        <v>#DIV/0!</v>
      </c>
      <c r="X24" s="34">
        <f t="shared" si="9"/>
        <v>34987.2818</v>
      </c>
      <c r="Y24" s="22">
        <f t="shared" si="11"/>
        <v>0.007627543957236508</v>
      </c>
      <c r="Z24" s="13"/>
      <c r="AA24" s="13"/>
    </row>
    <row r="25" spans="1:27" ht="15.75">
      <c r="A25" s="2" t="s">
        <v>17</v>
      </c>
      <c r="B25" s="103">
        <v>2270</v>
      </c>
      <c r="C25" s="22">
        <f t="shared" si="0"/>
        <v>0.016921230553629867</v>
      </c>
      <c r="D25" s="75">
        <v>18729.1</v>
      </c>
      <c r="E25" s="22">
        <f t="shared" si="0"/>
        <v>0.048627284203136285</v>
      </c>
      <c r="F25" s="71">
        <v>59222</v>
      </c>
      <c r="G25" s="22">
        <f t="shared" si="1"/>
        <v>0.06182714873927823</v>
      </c>
      <c r="H25" s="77">
        <v>940</v>
      </c>
      <c r="I25" s="22">
        <f t="shared" si="2"/>
        <v>0.011813200623334841</v>
      </c>
      <c r="J25" s="89">
        <v>22166.21</v>
      </c>
      <c r="K25" s="22">
        <f t="shared" si="10"/>
        <v>0.020029366789125126</v>
      </c>
      <c r="L25" s="87">
        <v>55431.2512</v>
      </c>
      <c r="M25" s="22">
        <f t="shared" si="3"/>
        <v>0.17663279095091944</v>
      </c>
      <c r="N25" s="66">
        <v>26205.210339999994</v>
      </c>
      <c r="O25" s="22">
        <f t="shared" si="4"/>
        <v>0.02279250632902754</v>
      </c>
      <c r="P25" s="77">
        <v>405</v>
      </c>
      <c r="Q25" s="22">
        <f t="shared" si="5"/>
        <v>0.002968207202849479</v>
      </c>
      <c r="R25" s="77">
        <v>10963.9</v>
      </c>
      <c r="S25" s="22">
        <f t="shared" si="6"/>
        <v>0.05414000771220679</v>
      </c>
      <c r="T25" s="77">
        <v>242.64194999999998</v>
      </c>
      <c r="U25" s="22">
        <f t="shared" si="7"/>
        <v>0.002004815253390351</v>
      </c>
      <c r="V25" s="65"/>
      <c r="W25" s="22" t="e">
        <f t="shared" si="8"/>
        <v>#DIV/0!</v>
      </c>
      <c r="X25" s="34">
        <f t="shared" si="9"/>
        <v>196575.31348999997</v>
      </c>
      <c r="Y25" s="22">
        <f t="shared" si="11"/>
        <v>0.04285519672901601</v>
      </c>
      <c r="Z25" s="13"/>
      <c r="AA25" s="13"/>
    </row>
    <row r="26" spans="1:27" ht="15.75">
      <c r="A26" s="2" t="s">
        <v>18</v>
      </c>
      <c r="B26" s="103">
        <v>1464</v>
      </c>
      <c r="C26" s="22">
        <f t="shared" si="0"/>
        <v>0.010913075564103137</v>
      </c>
      <c r="D26" s="75">
        <v>9245.5</v>
      </c>
      <c r="E26" s="22">
        <f t="shared" si="0"/>
        <v>0.024004546726756577</v>
      </c>
      <c r="F26" s="71">
        <v>995</v>
      </c>
      <c r="G26" s="22">
        <f t="shared" si="1"/>
        <v>0.0010387695956837297</v>
      </c>
      <c r="H26" s="77">
        <v>486</v>
      </c>
      <c r="I26" s="22">
        <f t="shared" si="2"/>
        <v>0.0061076760669582265</v>
      </c>
      <c r="J26" s="89">
        <v>2212.94</v>
      </c>
      <c r="K26" s="22">
        <f t="shared" si="10"/>
        <v>0.0019996105307279214</v>
      </c>
      <c r="L26" s="87">
        <v>0</v>
      </c>
      <c r="M26" s="22">
        <f t="shared" si="3"/>
        <v>0</v>
      </c>
      <c r="N26" s="66">
        <v>5706.363040000002</v>
      </c>
      <c r="O26" s="22">
        <f t="shared" si="4"/>
        <v>0.0049632234970615734</v>
      </c>
      <c r="P26" s="77">
        <v>3148</v>
      </c>
      <c r="Q26" s="22">
        <f t="shared" si="5"/>
        <v>0.023071398208815208</v>
      </c>
      <c r="R26" s="77">
        <v>2247.61</v>
      </c>
      <c r="S26" s="22">
        <f t="shared" si="6"/>
        <v>0.011098753430260502</v>
      </c>
      <c r="T26" s="77"/>
      <c r="U26" s="22">
        <f t="shared" si="7"/>
        <v>0</v>
      </c>
      <c r="V26" s="65"/>
      <c r="W26" s="22" t="e">
        <f t="shared" si="8"/>
        <v>#DIV/0!</v>
      </c>
      <c r="X26" s="34">
        <f t="shared" si="9"/>
        <v>25505.413040000003</v>
      </c>
      <c r="Y26" s="22">
        <f t="shared" si="11"/>
        <v>0.005560410786472508</v>
      </c>
      <c r="Z26" s="13"/>
      <c r="AA26" s="13"/>
    </row>
    <row r="27" spans="1:27" ht="15.75">
      <c r="A27" s="2" t="s">
        <v>19</v>
      </c>
      <c r="B27" s="103">
        <v>4236</v>
      </c>
      <c r="C27" s="22">
        <f t="shared" si="0"/>
        <v>0.031576357984659076</v>
      </c>
      <c r="D27" s="75">
        <v>0</v>
      </c>
      <c r="E27" s="22">
        <f t="shared" si="0"/>
        <v>0</v>
      </c>
      <c r="F27" s="71">
        <v>12003</v>
      </c>
      <c r="G27" s="22">
        <f t="shared" si="1"/>
        <v>0.012531006489439002</v>
      </c>
      <c r="H27" s="77">
        <v>2290</v>
      </c>
      <c r="I27" s="22">
        <f t="shared" si="2"/>
        <v>0.02877896747599658</v>
      </c>
      <c r="J27" s="89">
        <v>0</v>
      </c>
      <c r="K27" s="22">
        <f t="shared" si="10"/>
        <v>0</v>
      </c>
      <c r="L27" s="87">
        <v>13552.24</v>
      </c>
      <c r="M27" s="22">
        <f t="shared" si="3"/>
        <v>0.043184483896995064</v>
      </c>
      <c r="N27" s="66">
        <v>386984.95070999954</v>
      </c>
      <c r="O27" s="22">
        <f t="shared" si="4"/>
        <v>0.33658790842951414</v>
      </c>
      <c r="P27" s="77">
        <v>842</v>
      </c>
      <c r="Q27" s="22">
        <f t="shared" si="5"/>
        <v>0.0061709394192574355</v>
      </c>
      <c r="R27" s="77">
        <v>5036.34</v>
      </c>
      <c r="S27" s="22">
        <f t="shared" si="6"/>
        <v>0.02486957072221523</v>
      </c>
      <c r="T27" s="77"/>
      <c r="U27" s="22">
        <f t="shared" si="7"/>
        <v>0</v>
      </c>
      <c r="V27" s="65"/>
      <c r="W27" s="22" t="e">
        <f t="shared" si="8"/>
        <v>#DIV/0!</v>
      </c>
      <c r="X27" s="34">
        <f t="shared" si="9"/>
        <v>424944.53070999956</v>
      </c>
      <c r="Y27" s="22">
        <f t="shared" si="11"/>
        <v>0.09264175210598272</v>
      </c>
      <c r="Z27" s="13"/>
      <c r="AA27" s="13"/>
    </row>
    <row r="28" spans="1:27" ht="15.75">
      <c r="A28" s="2" t="s">
        <v>20</v>
      </c>
      <c r="B28" s="69">
        <v>0</v>
      </c>
      <c r="C28" s="22">
        <f t="shared" si="0"/>
        <v>0</v>
      </c>
      <c r="D28" s="104">
        <v>1323.4</v>
      </c>
      <c r="E28" s="22">
        <f t="shared" si="0"/>
        <v>0.003436008559644114</v>
      </c>
      <c r="F28" s="105">
        <v>15047</v>
      </c>
      <c r="G28" s="22">
        <f t="shared" si="1"/>
        <v>0.015708910659550834</v>
      </c>
      <c r="H28" s="77">
        <v>28</v>
      </c>
      <c r="I28" s="22">
        <f t="shared" si="2"/>
        <v>0.00035188257175891016</v>
      </c>
      <c r="J28" s="89">
        <v>5865.7</v>
      </c>
      <c r="K28" s="22">
        <f t="shared" si="10"/>
        <v>0.005300241077521654</v>
      </c>
      <c r="L28" s="87">
        <v>0</v>
      </c>
      <c r="M28" s="22">
        <f t="shared" si="3"/>
        <v>0</v>
      </c>
      <c r="N28" s="66">
        <v>1244.9894500000003</v>
      </c>
      <c r="O28" s="22">
        <f t="shared" si="4"/>
        <v>0.0010828544991826816</v>
      </c>
      <c r="P28" s="77">
        <v>5722</v>
      </c>
      <c r="Q28" s="22">
        <f t="shared" si="5"/>
        <v>0.04193600398692523</v>
      </c>
      <c r="R28" s="77">
        <v>2558.6600000000003</v>
      </c>
      <c r="S28" s="22">
        <f t="shared" si="6"/>
        <v>0.012634725976423995</v>
      </c>
      <c r="T28" s="77">
        <v>447.77332999999976</v>
      </c>
      <c r="U28" s="22">
        <f t="shared" si="7"/>
        <v>0.003699701564570309</v>
      </c>
      <c r="V28" s="65"/>
      <c r="W28" s="22" t="e">
        <f t="shared" si="8"/>
        <v>#DIV/0!</v>
      </c>
      <c r="X28" s="34">
        <f t="shared" si="9"/>
        <v>32237.522780000003</v>
      </c>
      <c r="Y28" s="22">
        <f t="shared" si="11"/>
        <v>0.007028071614207632</v>
      </c>
      <c r="Z28" s="13"/>
      <c r="AA28" s="13"/>
    </row>
    <row r="29" spans="1:27" ht="15.75">
      <c r="A29" s="2" t="s">
        <v>21</v>
      </c>
      <c r="B29" s="66">
        <f>SUM(B30:B36)</f>
        <v>46663</v>
      </c>
      <c r="C29" s="22">
        <f t="shared" si="0"/>
        <v>0.34783937503261253</v>
      </c>
      <c r="D29" s="66">
        <f>SUM(D30:D36)</f>
        <v>145453.59999999998</v>
      </c>
      <c r="E29" s="22">
        <f t="shared" si="0"/>
        <v>0.37764834111459195</v>
      </c>
      <c r="F29" s="66">
        <f>SUM(F30:F36)</f>
        <v>446153</v>
      </c>
      <c r="G29" s="22">
        <f t="shared" si="1"/>
        <v>0.46577906675686737</v>
      </c>
      <c r="H29" s="66">
        <f>SUM(H30:H36)</f>
        <v>38874</v>
      </c>
      <c r="I29" s="22">
        <f t="shared" si="2"/>
        <v>0.4885386819484241</v>
      </c>
      <c r="J29" s="66">
        <f>SUM(J30:J36)</f>
        <v>443440.65</v>
      </c>
      <c r="K29" s="22">
        <f t="shared" si="10"/>
        <v>0.4006925598944547</v>
      </c>
      <c r="L29" s="87">
        <f>SUM(L30:L36)</f>
        <v>171103.50400000002</v>
      </c>
      <c r="M29" s="22">
        <f t="shared" si="3"/>
        <v>0.5452247387300868</v>
      </c>
      <c r="N29" s="66">
        <f>SUM(N30:N36)</f>
        <v>294816.8250807157</v>
      </c>
      <c r="O29" s="22">
        <f t="shared" si="4"/>
        <v>0.25642283593118526</v>
      </c>
      <c r="P29" s="66">
        <v>2331</v>
      </c>
      <c r="Q29" s="22">
        <f t="shared" si="5"/>
        <v>0.017083681456400334</v>
      </c>
      <c r="R29" s="66">
        <f>SUM(R30:R36)</f>
        <v>108026.55</v>
      </c>
      <c r="S29" s="22">
        <f t="shared" si="6"/>
        <v>0.5334377593851725</v>
      </c>
      <c r="T29" s="66">
        <f>SUM(T30:T36)</f>
        <v>4057.34785</v>
      </c>
      <c r="U29" s="22">
        <f t="shared" si="7"/>
        <v>0.0335236048753752</v>
      </c>
      <c r="V29" s="25">
        <f>SUM(V30:V36)</f>
        <v>0</v>
      </c>
      <c r="W29" s="22" t="e">
        <f t="shared" si="8"/>
        <v>#DIV/0!</v>
      </c>
      <c r="X29" s="34">
        <f t="shared" si="9"/>
        <v>1700919.4769307158</v>
      </c>
      <c r="Y29" s="22">
        <f t="shared" si="11"/>
        <v>0.37081583394137135</v>
      </c>
      <c r="Z29" s="13"/>
      <c r="AA29" s="13"/>
    </row>
    <row r="30" spans="1:27" ht="15.75">
      <c r="A30" s="2" t="s">
        <v>22</v>
      </c>
      <c r="B30" s="103">
        <v>29734</v>
      </c>
      <c r="C30" s="22">
        <f t="shared" si="0"/>
        <v>0.22164575739278872</v>
      </c>
      <c r="D30" s="75">
        <v>92946.4</v>
      </c>
      <c r="E30" s="22">
        <f t="shared" si="0"/>
        <v>0.2413213132749778</v>
      </c>
      <c r="F30" s="71">
        <v>171624</v>
      </c>
      <c r="G30" s="22">
        <f t="shared" si="1"/>
        <v>0.17917366139660745</v>
      </c>
      <c r="H30" s="77">
        <v>23495</v>
      </c>
      <c r="I30" s="22">
        <f t="shared" si="2"/>
        <v>0.29526717940984265</v>
      </c>
      <c r="J30" s="89">
        <v>246456.66</v>
      </c>
      <c r="K30" s="22">
        <f t="shared" si="10"/>
        <v>0.22269800930166697</v>
      </c>
      <c r="L30" s="87">
        <v>128174.8416</v>
      </c>
      <c r="M30" s="22">
        <f t="shared" si="3"/>
        <v>0.4084316971271976</v>
      </c>
      <c r="N30" s="66">
        <v>0</v>
      </c>
      <c r="O30" s="22">
        <f t="shared" si="4"/>
        <v>0</v>
      </c>
      <c r="P30" s="77">
        <v>6890</v>
      </c>
      <c r="Q30" s="22">
        <f t="shared" si="5"/>
        <v>0.050496166981809656</v>
      </c>
      <c r="R30" s="77">
        <v>0</v>
      </c>
      <c r="S30" s="22">
        <f t="shared" si="6"/>
        <v>0</v>
      </c>
      <c r="T30" s="77">
        <v>1423.6639699999998</v>
      </c>
      <c r="U30" s="22">
        <f t="shared" si="7"/>
        <v>0.011762942239617933</v>
      </c>
      <c r="V30" s="65"/>
      <c r="W30" s="22" t="e">
        <f t="shared" si="8"/>
        <v>#DIV/0!</v>
      </c>
      <c r="X30" s="34">
        <f t="shared" si="9"/>
        <v>700744.5655700001</v>
      </c>
      <c r="Y30" s="22">
        <f t="shared" si="11"/>
        <v>0.15276865482816035</v>
      </c>
      <c r="Z30" s="13"/>
      <c r="AA30" s="13"/>
    </row>
    <row r="31" spans="1:27" ht="15.75">
      <c r="A31" s="3" t="s">
        <v>23</v>
      </c>
      <c r="B31" s="103">
        <v>6083</v>
      </c>
      <c r="C31" s="22">
        <f t="shared" si="0"/>
        <v>0.04534442531177554</v>
      </c>
      <c r="D31" s="75">
        <v>12807</v>
      </c>
      <c r="E31" s="22">
        <f t="shared" si="0"/>
        <v>0.03325144447888935</v>
      </c>
      <c r="F31" s="72">
        <v>41</v>
      </c>
      <c r="G31" s="22">
        <f t="shared" si="1"/>
        <v>4.280357127943006E-05</v>
      </c>
      <c r="H31" s="77">
        <v>2389</v>
      </c>
      <c r="I31" s="22">
        <f t="shared" si="2"/>
        <v>0.030023123711858443</v>
      </c>
      <c r="J31" s="90">
        <v>20333.03</v>
      </c>
      <c r="K31" s="22">
        <f t="shared" si="10"/>
        <v>0.018372907042037628</v>
      </c>
      <c r="L31" s="87">
        <v>0</v>
      </c>
      <c r="M31" s="22">
        <f t="shared" si="3"/>
        <v>0</v>
      </c>
      <c r="N31" s="66">
        <v>0</v>
      </c>
      <c r="O31" s="22">
        <f t="shared" si="4"/>
        <v>0</v>
      </c>
      <c r="P31" s="77">
        <v>512</v>
      </c>
      <c r="Q31" s="22">
        <f t="shared" si="5"/>
        <v>0.0037524002169356373</v>
      </c>
      <c r="R31" s="77">
        <v>67900.22</v>
      </c>
      <c r="S31" s="22">
        <f t="shared" si="6"/>
        <v>0.3352929554684499</v>
      </c>
      <c r="T31" s="77">
        <v>1728.7613999999999</v>
      </c>
      <c r="U31" s="22">
        <f t="shared" si="7"/>
        <v>0.014283792329366203</v>
      </c>
      <c r="V31" s="65"/>
      <c r="W31" s="22" t="e">
        <f t="shared" si="8"/>
        <v>#DIV/0!</v>
      </c>
      <c r="X31" s="34">
        <f t="shared" si="9"/>
        <v>111794.0114</v>
      </c>
      <c r="Y31" s="22">
        <f t="shared" si="11"/>
        <v>0.024372105869319045</v>
      </c>
      <c r="Z31" s="13"/>
      <c r="AA31" s="13"/>
    </row>
    <row r="32" spans="1:27" ht="15.75">
      <c r="A32" s="2" t="s">
        <v>24</v>
      </c>
      <c r="B32" s="103">
        <v>7213</v>
      </c>
      <c r="C32" s="22">
        <f t="shared" si="0"/>
        <v>0.053767769155652956</v>
      </c>
      <c r="D32" s="75">
        <v>24821.9</v>
      </c>
      <c r="E32" s="22">
        <f t="shared" si="0"/>
        <v>0.06444632073948181</v>
      </c>
      <c r="F32" s="71">
        <v>258683</v>
      </c>
      <c r="G32" s="22">
        <f t="shared" si="1"/>
        <v>0.2700623470555319</v>
      </c>
      <c r="H32" s="77">
        <v>11457</v>
      </c>
      <c r="I32" s="22">
        <f t="shared" si="2"/>
        <v>0.14398280802292263</v>
      </c>
      <c r="J32" s="89">
        <v>142460.07</v>
      </c>
      <c r="K32" s="22">
        <f t="shared" si="10"/>
        <v>0.1287267870707009</v>
      </c>
      <c r="L32" s="87">
        <v>42182.857599999996</v>
      </c>
      <c r="M32" s="22">
        <f t="shared" si="3"/>
        <v>0.1344165196865194</v>
      </c>
      <c r="N32" s="66">
        <v>90508.74459959964</v>
      </c>
      <c r="O32" s="22">
        <f t="shared" si="4"/>
        <v>0.07872179262647783</v>
      </c>
      <c r="P32" s="77">
        <v>3945</v>
      </c>
      <c r="Q32" s="22">
        <f t="shared" si="5"/>
        <v>0.028912536827756036</v>
      </c>
      <c r="R32" s="77">
        <v>39380.79</v>
      </c>
      <c r="S32" s="22">
        <f t="shared" si="6"/>
        <v>0.19446330907002035</v>
      </c>
      <c r="T32" s="77">
        <v>822.9098300000002</v>
      </c>
      <c r="U32" s="22">
        <f t="shared" si="7"/>
        <v>0.006799245469915078</v>
      </c>
      <c r="V32" s="65"/>
      <c r="W32" s="22" t="e">
        <f t="shared" si="8"/>
        <v>#DIV/0!</v>
      </c>
      <c r="X32" s="34">
        <f t="shared" si="9"/>
        <v>621475.2720295998</v>
      </c>
      <c r="Y32" s="22">
        <f t="shared" si="11"/>
        <v>0.13548723169861365</v>
      </c>
      <c r="Z32" s="13"/>
      <c r="AA32" s="13"/>
    </row>
    <row r="33" spans="1:27" ht="15.75">
      <c r="A33" s="2" t="s">
        <v>25</v>
      </c>
      <c r="B33" s="103">
        <v>328</v>
      </c>
      <c r="C33" s="22">
        <f t="shared" si="0"/>
        <v>0.002445006000700703</v>
      </c>
      <c r="D33" s="75">
        <v>5881.8</v>
      </c>
      <c r="E33" s="22">
        <f t="shared" si="0"/>
        <v>0.015271206850623205</v>
      </c>
      <c r="F33" s="71">
        <v>3497</v>
      </c>
      <c r="G33" s="22">
        <f t="shared" si="1"/>
        <v>0.0036508314332723644</v>
      </c>
      <c r="H33" s="77">
        <v>760</v>
      </c>
      <c r="I33" s="22">
        <f t="shared" si="2"/>
        <v>0.009551098376313277</v>
      </c>
      <c r="J33" s="89">
        <v>0</v>
      </c>
      <c r="K33" s="22">
        <f t="shared" si="10"/>
        <v>0</v>
      </c>
      <c r="L33" s="87">
        <v>0</v>
      </c>
      <c r="M33" s="22">
        <f t="shared" si="3"/>
        <v>0</v>
      </c>
      <c r="N33" s="66">
        <v>0</v>
      </c>
      <c r="O33" s="22">
        <f t="shared" si="4"/>
        <v>0</v>
      </c>
      <c r="P33" s="77">
        <v>1093</v>
      </c>
      <c r="Q33" s="22">
        <f t="shared" si="5"/>
        <v>0.008010494994356743</v>
      </c>
      <c r="R33" s="77">
        <v>710.95</v>
      </c>
      <c r="S33" s="22">
        <f t="shared" si="6"/>
        <v>0.003510688576418375</v>
      </c>
      <c r="T33" s="77">
        <v>82.01264</v>
      </c>
      <c r="U33" s="22">
        <f t="shared" si="7"/>
        <v>0.0006776247538515563</v>
      </c>
      <c r="V33" s="65"/>
      <c r="W33" s="22" t="e">
        <f t="shared" si="8"/>
        <v>#DIV/0!</v>
      </c>
      <c r="X33" s="34">
        <f t="shared" si="9"/>
        <v>12352.76264</v>
      </c>
      <c r="Y33" s="22">
        <f t="shared" si="11"/>
        <v>0.0026930140091622925</v>
      </c>
      <c r="Z33" s="13"/>
      <c r="AA33" s="13"/>
    </row>
    <row r="34" spans="1:27" ht="15.75">
      <c r="A34" s="2" t="s">
        <v>26</v>
      </c>
      <c r="B34" s="103">
        <v>3245</v>
      </c>
      <c r="C34" s="22">
        <f t="shared" si="0"/>
        <v>0.024189159976444455</v>
      </c>
      <c r="D34" s="75">
        <v>2932.5</v>
      </c>
      <c r="E34" s="22">
        <f t="shared" si="0"/>
        <v>0.007613794091851566</v>
      </c>
      <c r="F34" s="71">
        <v>9564</v>
      </c>
      <c r="G34" s="22">
        <f t="shared" si="1"/>
        <v>0.009984715993084613</v>
      </c>
      <c r="H34" s="77">
        <v>107</v>
      </c>
      <c r="I34" s="22">
        <f t="shared" si="2"/>
        <v>0.001344694113507264</v>
      </c>
      <c r="J34" s="89">
        <v>15318.89</v>
      </c>
      <c r="K34" s="22">
        <f t="shared" si="10"/>
        <v>0.013842134790397682</v>
      </c>
      <c r="L34" s="87">
        <v>0</v>
      </c>
      <c r="M34" s="22">
        <f t="shared" si="3"/>
        <v>0</v>
      </c>
      <c r="N34" s="66">
        <v>8304.726540000003</v>
      </c>
      <c r="O34" s="22">
        <f t="shared" si="4"/>
        <v>0.007223202171167655</v>
      </c>
      <c r="P34" s="77">
        <v>381</v>
      </c>
      <c r="Q34" s="22">
        <f t="shared" si="5"/>
        <v>0.0027923134426806207</v>
      </c>
      <c r="R34" s="77">
        <v>0</v>
      </c>
      <c r="S34" s="22">
        <f t="shared" si="6"/>
        <v>0</v>
      </c>
      <c r="T34" s="77">
        <v>1E-05</v>
      </c>
      <c r="U34" s="22">
        <f t="shared" si="7"/>
        <v>8.262442885042554E-11</v>
      </c>
      <c r="V34" s="65"/>
      <c r="W34" s="22" t="e">
        <f t="shared" si="8"/>
        <v>#DIV/0!</v>
      </c>
      <c r="X34" s="34">
        <f t="shared" si="9"/>
        <v>39853.116550000006</v>
      </c>
      <c r="Y34" s="22">
        <f t="shared" si="11"/>
        <v>0.008688339953233945</v>
      </c>
      <c r="Z34" s="13"/>
      <c r="AA34" s="13"/>
    </row>
    <row r="35" spans="1:27" ht="15.75">
      <c r="A35" s="2" t="s">
        <v>27</v>
      </c>
      <c r="B35" s="103">
        <v>0</v>
      </c>
      <c r="C35" s="22">
        <f t="shared" si="0"/>
        <v>0</v>
      </c>
      <c r="D35" s="75">
        <v>690.3</v>
      </c>
      <c r="E35" s="22">
        <f t="shared" si="0"/>
        <v>0.0017922598675550337</v>
      </c>
      <c r="F35" s="71">
        <v>0</v>
      </c>
      <c r="G35" s="22">
        <f t="shared" si="1"/>
        <v>0</v>
      </c>
      <c r="H35" s="77">
        <v>0</v>
      </c>
      <c r="I35" s="22">
        <f t="shared" si="2"/>
        <v>0</v>
      </c>
      <c r="J35" s="89">
        <v>186.76</v>
      </c>
      <c r="K35" s="22">
        <f t="shared" si="10"/>
        <v>0.00016875616271509693</v>
      </c>
      <c r="L35" s="87">
        <v>745.8048</v>
      </c>
      <c r="M35" s="22">
        <f t="shared" si="3"/>
        <v>0.0023765219163696645</v>
      </c>
      <c r="N35" s="66">
        <v>0</v>
      </c>
      <c r="O35" s="22">
        <f t="shared" si="4"/>
        <v>0</v>
      </c>
      <c r="P35" s="77">
        <v>1240</v>
      </c>
      <c r="Q35" s="22">
        <f t="shared" si="5"/>
        <v>0.009087844275390998</v>
      </c>
      <c r="R35" s="77"/>
      <c r="S35" s="22">
        <f t="shared" si="6"/>
        <v>0</v>
      </c>
      <c r="T35" s="77"/>
      <c r="U35" s="22">
        <f t="shared" si="7"/>
        <v>0</v>
      </c>
      <c r="V35" s="65"/>
      <c r="W35" s="22" t="e">
        <f t="shared" si="8"/>
        <v>#DIV/0!</v>
      </c>
      <c r="X35" s="34">
        <f t="shared" si="9"/>
        <v>2862.8648</v>
      </c>
      <c r="Y35" s="22">
        <f t="shared" si="11"/>
        <v>0.0006241304263203751</v>
      </c>
      <c r="Z35" s="13"/>
      <c r="AA35" s="13"/>
    </row>
    <row r="36" spans="1:27" ht="15.75">
      <c r="A36" s="2" t="s">
        <v>28</v>
      </c>
      <c r="B36" s="103">
        <v>60</v>
      </c>
      <c r="C36" s="22">
        <f t="shared" si="0"/>
        <v>0.00044725719525012857</v>
      </c>
      <c r="D36" s="75">
        <v>5373.7</v>
      </c>
      <c r="E36" s="22">
        <f t="shared" si="0"/>
        <v>0.013952001811213218</v>
      </c>
      <c r="F36" s="71">
        <v>2744</v>
      </c>
      <c r="G36" s="22">
        <f t="shared" si="1"/>
        <v>0.0028647073070916123</v>
      </c>
      <c r="H36" s="77">
        <v>666</v>
      </c>
      <c r="I36" s="22">
        <f t="shared" si="2"/>
        <v>0.008369778313979791</v>
      </c>
      <c r="J36" s="89">
        <v>18685.24</v>
      </c>
      <c r="K36" s="22">
        <f t="shared" si="10"/>
        <v>0.01688396552693638</v>
      </c>
      <c r="L36" s="87">
        <v>0</v>
      </c>
      <c r="M36" s="22">
        <f t="shared" si="3"/>
        <v>0</v>
      </c>
      <c r="N36" s="66">
        <v>196003.35394111605</v>
      </c>
      <c r="O36" s="22">
        <f t="shared" si="4"/>
        <v>0.17047784113353975</v>
      </c>
      <c r="P36" s="77">
        <v>3581</v>
      </c>
      <c r="Q36" s="22">
        <f t="shared" si="5"/>
        <v>0.026244814798528356</v>
      </c>
      <c r="R36" s="77">
        <v>34.59</v>
      </c>
      <c r="S36" s="22">
        <f t="shared" si="6"/>
        <v>0.00017080627028386185</v>
      </c>
      <c r="T36" s="77"/>
      <c r="U36" s="22">
        <f t="shared" si="7"/>
        <v>0</v>
      </c>
      <c r="V36" s="65"/>
      <c r="W36" s="22" t="e">
        <f t="shared" si="8"/>
        <v>#DIV/0!</v>
      </c>
      <c r="X36" s="34">
        <f t="shared" si="9"/>
        <v>227147.88394111604</v>
      </c>
      <c r="Y36" s="22">
        <f t="shared" si="11"/>
        <v>0.04952029367294602</v>
      </c>
      <c r="Z36" s="13"/>
      <c r="AA36" s="13"/>
    </row>
    <row r="37" spans="1:27" ht="15.75">
      <c r="A37" s="2" t="s">
        <v>29</v>
      </c>
      <c r="B37" s="66">
        <f>B38+B39</f>
        <v>47781</v>
      </c>
      <c r="C37" s="22">
        <f t="shared" si="0"/>
        <v>0.3561732674374399</v>
      </c>
      <c r="D37" s="66">
        <f>D38+D39</f>
        <v>128285</v>
      </c>
      <c r="E37" s="22">
        <f t="shared" si="0"/>
        <v>0.33307265987150153</v>
      </c>
      <c r="F37" s="66">
        <f>F38+F39</f>
        <v>261124</v>
      </c>
      <c r="G37" s="22">
        <f t="shared" si="1"/>
        <v>0.2726107255309731</v>
      </c>
      <c r="H37" s="66">
        <f>H38+H39</f>
        <v>31414</v>
      </c>
      <c r="I37" s="22">
        <f t="shared" si="2"/>
        <v>0.39478711104408587</v>
      </c>
      <c r="J37" s="66">
        <f>J38+J39</f>
        <v>342103.15</v>
      </c>
      <c r="K37" s="22">
        <f t="shared" si="10"/>
        <v>0.3091240889202571</v>
      </c>
      <c r="L37" s="87">
        <f>L38+L39</f>
        <v>17060.284799999998</v>
      </c>
      <c r="M37" s="22">
        <f t="shared" si="3"/>
        <v>0.05436293883695607</v>
      </c>
      <c r="N37" s="66">
        <f>N38+N39</f>
        <v>326864.9564299097</v>
      </c>
      <c r="O37" s="22">
        <f t="shared" si="4"/>
        <v>0.28429733978491045</v>
      </c>
      <c r="P37" s="66">
        <f>P38+P39</f>
        <v>39672</v>
      </c>
      <c r="Q37" s="22">
        <f t="shared" si="5"/>
        <v>0.2907523855591223</v>
      </c>
      <c r="R37" s="66">
        <f>R38+R39</f>
        <v>34219.55</v>
      </c>
      <c r="S37" s="22">
        <f t="shared" si="6"/>
        <v>0.16897697907754047</v>
      </c>
      <c r="T37" s="66">
        <f>T38+T39</f>
        <v>3013.9223199999997</v>
      </c>
      <c r="U37" s="22">
        <f t="shared" si="7"/>
        <v>0.024902361028954944</v>
      </c>
      <c r="V37" s="25">
        <f>V38+V39</f>
        <v>0</v>
      </c>
      <c r="W37" s="22" t="e">
        <f t="shared" si="8"/>
        <v>#DIV/0!</v>
      </c>
      <c r="X37" s="34">
        <f t="shared" si="9"/>
        <v>1231537.8635499098</v>
      </c>
      <c r="Y37" s="22">
        <f t="shared" si="11"/>
        <v>0.26848639579734584</v>
      </c>
      <c r="Z37" s="13"/>
      <c r="AA37" s="13"/>
    </row>
    <row r="38" spans="1:27" ht="15.75">
      <c r="A38" s="2" t="s">
        <v>30</v>
      </c>
      <c r="B38" s="103">
        <v>4749</v>
      </c>
      <c r="C38" s="22">
        <f t="shared" si="0"/>
        <v>0.03540040700404768</v>
      </c>
      <c r="D38" s="75">
        <v>7479.1</v>
      </c>
      <c r="E38" s="22">
        <f t="shared" si="0"/>
        <v>0.019418355462017752</v>
      </c>
      <c r="F38" s="73">
        <v>0</v>
      </c>
      <c r="G38" s="22">
        <f t="shared" si="1"/>
        <v>0</v>
      </c>
      <c r="H38" s="77">
        <v>1082</v>
      </c>
      <c r="I38" s="22">
        <f t="shared" si="2"/>
        <v>0.013597747951540742</v>
      </c>
      <c r="J38" s="89">
        <v>30194.82</v>
      </c>
      <c r="K38" s="22">
        <f t="shared" si="10"/>
        <v>0.02728401133579494</v>
      </c>
      <c r="L38" s="87">
        <v>17060.284799999998</v>
      </c>
      <c r="M38" s="22">
        <f t="shared" si="3"/>
        <v>0.05436293883695607</v>
      </c>
      <c r="N38" s="66">
        <v>185111.02824316346</v>
      </c>
      <c r="O38" s="22">
        <f t="shared" si="4"/>
        <v>0.16100402279026696</v>
      </c>
      <c r="P38" s="77">
        <v>1906</v>
      </c>
      <c r="Q38" s="22">
        <f t="shared" si="5"/>
        <v>0.013968896120076808</v>
      </c>
      <c r="R38" s="77">
        <v>1879.69</v>
      </c>
      <c r="S38" s="22">
        <f t="shared" si="6"/>
        <v>0.00928195542613103</v>
      </c>
      <c r="T38" s="77">
        <v>74.5798</v>
      </c>
      <c r="U38" s="22">
        <f t="shared" si="7"/>
        <v>0.0006162113378778966</v>
      </c>
      <c r="V38" s="65"/>
      <c r="W38" s="22" t="e">
        <f t="shared" si="8"/>
        <v>#DIV/0!</v>
      </c>
      <c r="X38" s="34">
        <f t="shared" si="9"/>
        <v>249536.50284316344</v>
      </c>
      <c r="Y38" s="22">
        <f t="shared" si="11"/>
        <v>0.054401215140162794</v>
      </c>
      <c r="Z38" s="13"/>
      <c r="AA38" s="13"/>
    </row>
    <row r="39" spans="1:27" ht="15.75">
      <c r="A39" s="2" t="s">
        <v>31</v>
      </c>
      <c r="B39" s="103">
        <v>43032</v>
      </c>
      <c r="C39" s="22">
        <f t="shared" si="0"/>
        <v>0.3207728604333922</v>
      </c>
      <c r="D39" s="75">
        <v>120805.9</v>
      </c>
      <c r="E39" s="22">
        <f t="shared" si="0"/>
        <v>0.3136543044094838</v>
      </c>
      <c r="F39" s="71">
        <v>261124</v>
      </c>
      <c r="G39" s="22">
        <f t="shared" si="1"/>
        <v>0.2726107255309731</v>
      </c>
      <c r="H39" s="77">
        <v>30332</v>
      </c>
      <c r="I39" s="22">
        <f t="shared" si="2"/>
        <v>0.38118936309254514</v>
      </c>
      <c r="J39" s="89">
        <v>311908.33</v>
      </c>
      <c r="K39" s="22">
        <f t="shared" si="10"/>
        <v>0.28184007758446217</v>
      </c>
      <c r="L39" s="87">
        <v>0</v>
      </c>
      <c r="M39" s="22">
        <f t="shared" si="3"/>
        <v>0</v>
      </c>
      <c r="N39" s="66">
        <v>141753.9281867462</v>
      </c>
      <c r="O39" s="22">
        <f t="shared" si="4"/>
        <v>0.12329331699464348</v>
      </c>
      <c r="P39" s="77">
        <v>37766</v>
      </c>
      <c r="Q39" s="22">
        <f t="shared" si="5"/>
        <v>0.27678348943904546</v>
      </c>
      <c r="R39" s="77">
        <v>32339.86</v>
      </c>
      <c r="S39" s="22">
        <f t="shared" si="6"/>
        <v>0.15969502365140945</v>
      </c>
      <c r="T39" s="77">
        <v>2939.3425199999997</v>
      </c>
      <c r="U39" s="22">
        <f t="shared" si="7"/>
        <v>0.024286149691077046</v>
      </c>
      <c r="V39" s="65"/>
      <c r="W39" s="22" t="e">
        <f t="shared" si="8"/>
        <v>#DIV/0!</v>
      </c>
      <c r="X39" s="34">
        <f t="shared" si="9"/>
        <v>982001.3607067461</v>
      </c>
      <c r="Y39" s="22">
        <f t="shared" si="11"/>
        <v>0.214085180657183</v>
      </c>
      <c r="Z39" s="13"/>
      <c r="AA39" s="13"/>
    </row>
    <row r="40" spans="1:27" ht="15.75">
      <c r="A40" s="2" t="s">
        <v>32</v>
      </c>
      <c r="B40" s="66">
        <f>SUM(B41:B43)</f>
        <v>15202</v>
      </c>
      <c r="C40" s="22">
        <f t="shared" si="0"/>
        <v>0.11332006470320757</v>
      </c>
      <c r="D40" s="66">
        <f>SUM(D41:D43)</f>
        <v>11205.5</v>
      </c>
      <c r="E40" s="22">
        <f t="shared" si="0"/>
        <v>0.029093391200764783</v>
      </c>
      <c r="F40" s="66">
        <f>SUM(F41:F43)</f>
        <v>0</v>
      </c>
      <c r="G40" s="22">
        <f t="shared" si="1"/>
        <v>0</v>
      </c>
      <c r="H40" s="66">
        <f>SUM(H41:H43)</f>
        <v>71</v>
      </c>
      <c r="I40" s="22">
        <f t="shared" si="2"/>
        <v>0.0008922736641029508</v>
      </c>
      <c r="J40" s="66">
        <f>SUM(J41:J43)</f>
        <v>32309.19</v>
      </c>
      <c r="K40" s="22">
        <f t="shared" si="10"/>
        <v>0.029194554105980843</v>
      </c>
      <c r="L40" s="87">
        <f>SUM(L41:L43)</f>
        <v>0</v>
      </c>
      <c r="M40" s="22">
        <f t="shared" si="3"/>
        <v>0</v>
      </c>
      <c r="N40" s="66">
        <f>SUM(N41:N43)</f>
        <v>19290.704306449992</v>
      </c>
      <c r="O40" s="22">
        <f t="shared" si="4"/>
        <v>0.01677847627595728</v>
      </c>
      <c r="P40" s="66">
        <f>SUM(P41:P43)</f>
        <v>6177</v>
      </c>
      <c r="Q40" s="22">
        <f t="shared" si="5"/>
        <v>0.04527065652345983</v>
      </c>
      <c r="R40" s="66">
        <f>SUM(R41:R43)</f>
        <v>7885.27</v>
      </c>
      <c r="S40" s="22">
        <f t="shared" si="6"/>
        <v>0.03893765709399327</v>
      </c>
      <c r="T40" s="66">
        <f>SUM(T41:T43)</f>
        <v>0</v>
      </c>
      <c r="U40" s="22">
        <f t="shared" si="7"/>
        <v>0</v>
      </c>
      <c r="V40" s="25">
        <f>SUM(V41:V43)</f>
        <v>0</v>
      </c>
      <c r="W40" s="22" t="e">
        <f t="shared" si="8"/>
        <v>#DIV/0!</v>
      </c>
      <c r="X40" s="34">
        <f t="shared" si="9"/>
        <v>92140.66430645</v>
      </c>
      <c r="Y40" s="22">
        <f t="shared" si="11"/>
        <v>0.020087498401959888</v>
      </c>
      <c r="Z40" s="13"/>
      <c r="AA40" s="13"/>
    </row>
    <row r="41" spans="1:27" ht="15.75">
      <c r="A41" s="2" t="s">
        <v>33</v>
      </c>
      <c r="B41" s="103">
        <v>14111</v>
      </c>
      <c r="C41" s="22">
        <f t="shared" si="0"/>
        <v>0.10518743803624274</v>
      </c>
      <c r="D41" s="66">
        <v>0</v>
      </c>
      <c r="E41" s="22">
        <f t="shared" si="0"/>
        <v>0</v>
      </c>
      <c r="F41" s="66">
        <v>0</v>
      </c>
      <c r="G41" s="22">
        <f t="shared" si="1"/>
        <v>0</v>
      </c>
      <c r="H41" s="77">
        <v>71</v>
      </c>
      <c r="I41" s="22">
        <f t="shared" si="2"/>
        <v>0.0008922736641029508</v>
      </c>
      <c r="J41" s="89">
        <v>61.21</v>
      </c>
      <c r="K41" s="22">
        <f t="shared" si="10"/>
        <v>5.530929920642045E-05</v>
      </c>
      <c r="L41" s="87">
        <v>0</v>
      </c>
      <c r="M41" s="22">
        <f t="shared" si="3"/>
        <v>0</v>
      </c>
      <c r="N41" s="66">
        <v>287.26557</v>
      </c>
      <c r="O41" s="22">
        <f t="shared" si="4"/>
        <v>0.00024985498064644446</v>
      </c>
      <c r="P41" s="77">
        <v>0</v>
      </c>
      <c r="Q41" s="22">
        <f t="shared" si="5"/>
        <v>0</v>
      </c>
      <c r="R41" s="77">
        <v>0</v>
      </c>
      <c r="S41" s="22">
        <f t="shared" si="6"/>
        <v>0</v>
      </c>
      <c r="T41" s="66">
        <v>0</v>
      </c>
      <c r="U41" s="22">
        <f t="shared" si="7"/>
        <v>0</v>
      </c>
      <c r="V41" s="25"/>
      <c r="W41" s="22" t="e">
        <f t="shared" si="8"/>
        <v>#DIV/0!</v>
      </c>
      <c r="X41" s="34">
        <f t="shared" si="9"/>
        <v>14530.475569999999</v>
      </c>
      <c r="Y41" s="22">
        <f t="shared" si="11"/>
        <v>0.0031677751293536097</v>
      </c>
      <c r="Z41" s="13"/>
      <c r="AA41" s="13"/>
    </row>
    <row r="42" spans="1:27" ht="15.75">
      <c r="A42" s="2" t="s">
        <v>34</v>
      </c>
      <c r="B42" s="103">
        <v>0</v>
      </c>
      <c r="C42" s="22">
        <f t="shared" si="0"/>
        <v>0</v>
      </c>
      <c r="D42" s="66">
        <v>0</v>
      </c>
      <c r="E42" s="22">
        <f t="shared" si="0"/>
        <v>0</v>
      </c>
      <c r="F42" s="66">
        <v>0</v>
      </c>
      <c r="G42" s="22">
        <f t="shared" si="1"/>
        <v>0</v>
      </c>
      <c r="H42" s="77">
        <v>0</v>
      </c>
      <c r="I42" s="22">
        <f t="shared" si="2"/>
        <v>0</v>
      </c>
      <c r="J42" s="89">
        <v>0</v>
      </c>
      <c r="K42" s="22">
        <f t="shared" si="10"/>
        <v>0</v>
      </c>
      <c r="L42" s="87">
        <v>0</v>
      </c>
      <c r="M42" s="22">
        <f t="shared" si="3"/>
        <v>0</v>
      </c>
      <c r="N42" s="66">
        <v>3869.90069</v>
      </c>
      <c r="O42" s="22">
        <f t="shared" si="4"/>
        <v>0.0033659236016471165</v>
      </c>
      <c r="P42" s="77">
        <v>6097</v>
      </c>
      <c r="Q42" s="22">
        <f t="shared" si="5"/>
        <v>0.044684343989563634</v>
      </c>
      <c r="R42" s="77">
        <v>2630.35</v>
      </c>
      <c r="S42" s="22">
        <f t="shared" si="6"/>
        <v>0.012988732958691991</v>
      </c>
      <c r="T42" s="66">
        <v>0</v>
      </c>
      <c r="U42" s="22">
        <f t="shared" si="7"/>
        <v>0</v>
      </c>
      <c r="V42" s="25"/>
      <c r="W42" s="22" t="e">
        <f t="shared" si="8"/>
        <v>#DIV/0!</v>
      </c>
      <c r="X42" s="34">
        <f t="shared" si="9"/>
        <v>12597.25069</v>
      </c>
      <c r="Y42" s="22">
        <f t="shared" si="11"/>
        <v>0.002746314615910029</v>
      </c>
      <c r="Z42" s="13"/>
      <c r="AA42" s="13"/>
    </row>
    <row r="43" spans="1:27" ht="15.75">
      <c r="A43" s="2" t="s">
        <v>35</v>
      </c>
      <c r="B43" s="103">
        <v>1091</v>
      </c>
      <c r="C43" s="22">
        <f t="shared" si="0"/>
        <v>0.008132626666964838</v>
      </c>
      <c r="D43" s="75">
        <v>11205.5</v>
      </c>
      <c r="E43" s="22">
        <f t="shared" si="0"/>
        <v>0.029093391200764783</v>
      </c>
      <c r="F43" s="66">
        <v>0</v>
      </c>
      <c r="G43" s="22">
        <f t="shared" si="1"/>
        <v>0</v>
      </c>
      <c r="H43" s="78">
        <v>0</v>
      </c>
      <c r="I43" s="22">
        <f t="shared" si="2"/>
        <v>0</v>
      </c>
      <c r="J43" s="89">
        <v>32247.98</v>
      </c>
      <c r="K43" s="22">
        <f t="shared" si="10"/>
        <v>0.029139244806774427</v>
      </c>
      <c r="L43" s="87">
        <v>0</v>
      </c>
      <c r="M43" s="22">
        <f t="shared" si="3"/>
        <v>0</v>
      </c>
      <c r="N43" s="66">
        <v>15133.538046449992</v>
      </c>
      <c r="O43" s="22">
        <f t="shared" si="4"/>
        <v>0.013162697693663718</v>
      </c>
      <c r="P43" s="77">
        <v>80</v>
      </c>
      <c r="Q43" s="22">
        <f t="shared" si="5"/>
        <v>0.0005863125338961934</v>
      </c>
      <c r="R43" s="77">
        <v>5254.92</v>
      </c>
      <c r="S43" s="22">
        <f t="shared" si="6"/>
        <v>0.025948924135301282</v>
      </c>
      <c r="T43" s="66">
        <v>0</v>
      </c>
      <c r="U43" s="22">
        <f t="shared" si="7"/>
        <v>0</v>
      </c>
      <c r="V43" s="25"/>
      <c r="W43" s="22" t="e">
        <f t="shared" si="8"/>
        <v>#DIV/0!</v>
      </c>
      <c r="X43" s="34">
        <f t="shared" si="9"/>
        <v>65012.938046449985</v>
      </c>
      <c r="Y43" s="22">
        <f t="shared" si="11"/>
        <v>0.014173408656696248</v>
      </c>
      <c r="Z43" s="13"/>
      <c r="AA43" s="13"/>
    </row>
    <row r="44" spans="1:27" ht="15.75">
      <c r="A44" s="2" t="s">
        <v>36</v>
      </c>
      <c r="B44" s="69">
        <v>0</v>
      </c>
      <c r="C44" s="22">
        <f t="shared" si="0"/>
        <v>0</v>
      </c>
      <c r="D44" s="104">
        <v>0</v>
      </c>
      <c r="E44" s="22">
        <f t="shared" si="0"/>
        <v>0</v>
      </c>
      <c r="F44" s="105">
        <v>27614</v>
      </c>
      <c r="G44" s="22">
        <f t="shared" si="1"/>
        <v>0.02882872725146785</v>
      </c>
      <c r="H44" s="77">
        <v>204</v>
      </c>
      <c r="I44" s="22">
        <f t="shared" si="2"/>
        <v>0.002563715879957774</v>
      </c>
      <c r="J44" s="89">
        <v>10035.94</v>
      </c>
      <c r="K44" s="22">
        <f t="shared" si="10"/>
        <v>0.009068466072172574</v>
      </c>
      <c r="L44" s="87">
        <v>21722</v>
      </c>
      <c r="M44" s="22">
        <f t="shared" si="3"/>
        <v>0.06921758758777344</v>
      </c>
      <c r="N44" s="66">
        <v>458.1906799999999</v>
      </c>
      <c r="O44" s="22">
        <f t="shared" si="4"/>
        <v>0.00039852051703857577</v>
      </c>
      <c r="P44" s="77">
        <v>38132</v>
      </c>
      <c r="Q44" s="22">
        <f t="shared" si="5"/>
        <v>0.2794658692816206</v>
      </c>
      <c r="R44" s="77">
        <v>20257.21</v>
      </c>
      <c r="S44" s="22">
        <f t="shared" si="6"/>
        <v>0.1000306009383333</v>
      </c>
      <c r="T44" s="77">
        <v>107813.63820999888</v>
      </c>
      <c r="U44" s="22">
        <f t="shared" si="7"/>
        <v>0.8908040279387572</v>
      </c>
      <c r="V44" s="65"/>
      <c r="W44" s="22" t="e">
        <f t="shared" si="8"/>
        <v>#DIV/0!</v>
      </c>
      <c r="X44" s="34">
        <f t="shared" si="9"/>
        <v>226236.97888999886</v>
      </c>
      <c r="Y44" s="22">
        <f t="shared" si="11"/>
        <v>0.049321708130977304</v>
      </c>
      <c r="Z44" s="13"/>
      <c r="AA44" s="13"/>
    </row>
    <row r="45" spans="1:27" s="16" customFormat="1" ht="15.75">
      <c r="A45" s="1" t="s">
        <v>5</v>
      </c>
      <c r="B45" s="69">
        <f>B19+B28+B29+B37+B40+B44</f>
        <v>134151</v>
      </c>
      <c r="C45" s="62">
        <f>B45/B$45</f>
        <v>1</v>
      </c>
      <c r="D45" s="69">
        <f>D19+D28+D29+D37+D40+D44</f>
        <v>385156.19999999995</v>
      </c>
      <c r="E45" s="62">
        <f>D45/D$45</f>
        <v>1</v>
      </c>
      <c r="F45" s="69">
        <f>F19+F28+F29+F37+F40+F44</f>
        <v>957864</v>
      </c>
      <c r="G45" s="62">
        <f t="shared" si="1"/>
        <v>1</v>
      </c>
      <c r="H45" s="69">
        <f>H19+H28+H29+H37+H40+H44</f>
        <v>79572</v>
      </c>
      <c r="I45" s="62">
        <f t="shared" si="2"/>
        <v>1</v>
      </c>
      <c r="J45" s="69">
        <f>J19+J28+J29+J37+J40+J44</f>
        <v>1106685.5099999998</v>
      </c>
      <c r="K45" s="62">
        <f t="shared" si="10"/>
        <v>1</v>
      </c>
      <c r="L45" s="88">
        <f>L19+L28+L29+L37+L40+L44</f>
        <v>313821.97440000006</v>
      </c>
      <c r="M45" s="62">
        <f t="shared" si="3"/>
        <v>1</v>
      </c>
      <c r="N45" s="69">
        <f>N19+N28+N29+N37+N40+N44</f>
        <v>1149729.2119483228</v>
      </c>
      <c r="O45" s="62">
        <f t="shared" si="4"/>
        <v>1</v>
      </c>
      <c r="P45" s="69">
        <f>P19+P28+P29+P37+P40+P44</f>
        <v>136446</v>
      </c>
      <c r="Q45" s="62">
        <f t="shared" si="5"/>
        <v>1</v>
      </c>
      <c r="R45" s="69">
        <f>R19+R28+R29+R37+R40+R44</f>
        <v>202510.13</v>
      </c>
      <c r="S45" s="62">
        <f t="shared" si="6"/>
        <v>1</v>
      </c>
      <c r="T45" s="69">
        <f>T19+T28+T29+T37+T40+T44</f>
        <v>121029.58094999888</v>
      </c>
      <c r="U45" s="62">
        <f t="shared" si="7"/>
        <v>1</v>
      </c>
      <c r="V45" s="61">
        <f>V19+V28+V29+V37+V40+V44</f>
        <v>0</v>
      </c>
      <c r="W45" s="62" t="e">
        <f t="shared" si="8"/>
        <v>#DIV/0!</v>
      </c>
      <c r="X45" s="63">
        <f t="shared" si="9"/>
        <v>4586965.607298321</v>
      </c>
      <c r="Y45" s="62">
        <f t="shared" si="11"/>
        <v>1</v>
      </c>
      <c r="Z45" s="15"/>
      <c r="AA45" s="15"/>
    </row>
    <row r="46" spans="1:27" s="16" customFormat="1" ht="15.75">
      <c r="A46" s="31" t="s">
        <v>37</v>
      </c>
      <c r="B46" s="70"/>
      <c r="C46" s="51"/>
      <c r="D46" s="70"/>
      <c r="E46" s="51"/>
      <c r="F46" s="70"/>
      <c r="G46" s="47"/>
      <c r="H46" s="70"/>
      <c r="I46" s="51"/>
      <c r="J46" s="70"/>
      <c r="K46" s="51"/>
      <c r="L46" s="53"/>
      <c r="M46" s="51"/>
      <c r="N46" s="70"/>
      <c r="O46" s="54"/>
      <c r="P46" s="70"/>
      <c r="Q46" s="51"/>
      <c r="R46" s="70"/>
      <c r="S46" s="55"/>
      <c r="T46" s="70"/>
      <c r="U46" s="51"/>
      <c r="V46" s="53"/>
      <c r="W46" s="51"/>
      <c r="X46" s="34"/>
      <c r="Y46" s="22"/>
      <c r="Z46" s="15"/>
      <c r="AA46" s="15"/>
    </row>
    <row r="47" spans="1:27" ht="15.75">
      <c r="A47" s="2" t="s">
        <v>38</v>
      </c>
      <c r="B47" s="66">
        <v>123129</v>
      </c>
      <c r="C47" s="22">
        <f>B47/B$51</f>
        <v>0.9178388532325514</v>
      </c>
      <c r="D47" s="106">
        <v>340062.7</v>
      </c>
      <c r="E47" s="22">
        <f>D47/D$51</f>
        <v>0.8829231310470707</v>
      </c>
      <c r="F47" s="71">
        <v>874521</v>
      </c>
      <c r="G47" s="22">
        <f>F47/F$51</f>
        <v>0.9129907794843527</v>
      </c>
      <c r="H47" s="82">
        <v>72918</v>
      </c>
      <c r="I47" s="22">
        <f>H47/H$51</f>
        <v>0.9163776202684362</v>
      </c>
      <c r="J47" s="89">
        <v>1045752.71</v>
      </c>
      <c r="K47" s="22">
        <f>J47/J$51</f>
        <v>0.9449411869948601</v>
      </c>
      <c r="L47" s="87">
        <v>313822</v>
      </c>
      <c r="M47" s="22">
        <f>L47/L$51</f>
        <v>1</v>
      </c>
      <c r="N47" s="66">
        <v>1046136.9608405848</v>
      </c>
      <c r="O47" s="22">
        <f>N47/N$51</f>
        <v>0.9098985656525197</v>
      </c>
      <c r="P47" s="82">
        <v>90357</v>
      </c>
      <c r="Q47" s="22">
        <f>P47/P$51</f>
        <v>0.7003278536052271</v>
      </c>
      <c r="R47" s="82">
        <v>199618.52999999997</v>
      </c>
      <c r="S47" s="22">
        <f>R47/R$51</f>
        <v>0.9857212081193173</v>
      </c>
      <c r="T47" s="83">
        <v>11611.9578200001</v>
      </c>
      <c r="U47" s="22">
        <f>T47/T$51</f>
        <v>0.09594313827127468</v>
      </c>
      <c r="V47" s="107"/>
      <c r="W47" s="22" t="e">
        <f>V47/V$51</f>
        <v>#DIV/0!</v>
      </c>
      <c r="X47" s="34">
        <f>B47+D47+F47+H47+J47+L47+N47+P47+R47+T47+V47</f>
        <v>4117929.858660585</v>
      </c>
      <c r="Y47" s="22">
        <f>X47/X$51</f>
        <v>0.8992016508187585</v>
      </c>
      <c r="Z47" s="13"/>
      <c r="AA47" s="13"/>
    </row>
    <row r="48" spans="1:27" ht="15.75">
      <c r="A48" s="2" t="s">
        <v>39</v>
      </c>
      <c r="B48" s="66">
        <v>976</v>
      </c>
      <c r="C48" s="22">
        <f>B48/B$51</f>
        <v>0.007275383709402092</v>
      </c>
      <c r="D48" s="106">
        <v>3999.8</v>
      </c>
      <c r="E48" s="22">
        <f>D48/D$51</f>
        <v>0.010384896489859291</v>
      </c>
      <c r="F48" s="71">
        <v>3464</v>
      </c>
      <c r="G48" s="22">
        <f>F48/F$51</f>
        <v>0.00361637977834014</v>
      </c>
      <c r="H48" s="82">
        <v>52</v>
      </c>
      <c r="I48" s="22">
        <f>H48/H$51</f>
        <v>0.0006534962046951189</v>
      </c>
      <c r="J48" s="89">
        <v>11560.19</v>
      </c>
      <c r="K48" s="22">
        <f>J48/J$51</f>
        <v>0.010445777052288118</v>
      </c>
      <c r="L48" s="87">
        <v>0</v>
      </c>
      <c r="M48" s="22">
        <f>L48/L$51</f>
        <v>0</v>
      </c>
      <c r="N48" s="66">
        <v>7639.184304804687</v>
      </c>
      <c r="O48" s="22">
        <f>N48/N$51</f>
        <v>0.006644333487760436</v>
      </c>
      <c r="P48" s="82"/>
      <c r="Q48" s="22">
        <f>P48/P$51</f>
        <v>0</v>
      </c>
      <c r="R48" s="82">
        <v>2891.6</v>
      </c>
      <c r="S48" s="22">
        <f>R48/R$51</f>
        <v>0.014278791880682712</v>
      </c>
      <c r="T48" s="82"/>
      <c r="U48" s="22">
        <f>T48/T$51</f>
        <v>0</v>
      </c>
      <c r="V48" s="108"/>
      <c r="W48" s="22" t="e">
        <f>V48/V$51</f>
        <v>#DIV/0!</v>
      </c>
      <c r="X48" s="34">
        <f>B48+D48+F48+H48+J48+L48+N48+P48+R48+T48+V48</f>
        <v>30582.774304804683</v>
      </c>
      <c r="Y48" s="22">
        <f>X48/X$51</f>
        <v>0.00667813248048928</v>
      </c>
      <c r="Z48" s="13"/>
      <c r="AA48" s="13"/>
    </row>
    <row r="49" spans="1:27" ht="15.75">
      <c r="A49" s="2" t="s">
        <v>40</v>
      </c>
      <c r="B49" s="66">
        <v>9861</v>
      </c>
      <c r="C49" s="22">
        <f>B49/B$51</f>
        <v>0.07350672003935864</v>
      </c>
      <c r="D49" s="109">
        <v>39603</v>
      </c>
      <c r="E49" s="22">
        <f>D49/D$51</f>
        <v>0.10282340509222898</v>
      </c>
      <c r="F49" s="71">
        <v>79879</v>
      </c>
      <c r="G49" s="22">
        <f>F49/F$51</f>
        <v>0.08339284073730717</v>
      </c>
      <c r="H49" s="79">
        <v>6567</v>
      </c>
      <c r="I49" s="22">
        <f>H49/H$51</f>
        <v>0.08252903031217011</v>
      </c>
      <c r="J49" s="89">
        <v>48849.92</v>
      </c>
      <c r="K49" s="22">
        <f>J49/J$51</f>
        <v>0.044140742785552</v>
      </c>
      <c r="L49" s="87">
        <v>0</v>
      </c>
      <c r="M49" s="22">
        <f>L49/L$51</f>
        <v>0</v>
      </c>
      <c r="N49" s="66">
        <v>93479.53884344542</v>
      </c>
      <c r="O49" s="22">
        <f>N49/N$51</f>
        <v>0.08130570039621357</v>
      </c>
      <c r="P49" s="83">
        <v>38664</v>
      </c>
      <c r="Q49" s="22">
        <f>P49/P$51</f>
        <v>0.29967214639477296</v>
      </c>
      <c r="R49" s="83"/>
      <c r="S49" s="22">
        <f>R49/R$51</f>
        <v>0</v>
      </c>
      <c r="T49" s="83">
        <v>109016.081089998</v>
      </c>
      <c r="U49" s="22">
        <f>T49/T$51</f>
        <v>0.9007391435572818</v>
      </c>
      <c r="V49" s="107"/>
      <c r="W49" s="22" t="e">
        <f>V49/V$51</f>
        <v>#DIV/0!</v>
      </c>
      <c r="X49" s="34">
        <f>B49+D49+F49+H49+J49+L49+N49+P49+R49+T49+V49</f>
        <v>425919.5399334434</v>
      </c>
      <c r="Y49" s="22">
        <f>X49/X$51</f>
        <v>0.09300487540326649</v>
      </c>
      <c r="Z49" s="13"/>
      <c r="AA49" s="13"/>
    </row>
    <row r="50" spans="1:27" ht="15.75">
      <c r="A50" s="2" t="s">
        <v>41</v>
      </c>
      <c r="B50" s="66">
        <v>185</v>
      </c>
      <c r="C50" s="22">
        <f>B50/B$51</f>
        <v>0.0013790430186878964</v>
      </c>
      <c r="D50" s="75">
        <v>1490</v>
      </c>
      <c r="E50" s="22">
        <f>D50/D$51</f>
        <v>0.0038685673708411276</v>
      </c>
      <c r="F50" s="71">
        <v>0</v>
      </c>
      <c r="G50" s="22">
        <f>F50/F$51</f>
        <v>0</v>
      </c>
      <c r="H50" s="77">
        <v>35</v>
      </c>
      <c r="I50" s="22">
        <f>H50/H$51</f>
        <v>0.0004398532146986377</v>
      </c>
      <c r="J50" s="89">
        <v>522.68</v>
      </c>
      <c r="K50" s="22">
        <f>J50/J$51</f>
        <v>0.0004722931673000144</v>
      </c>
      <c r="L50" s="87">
        <v>0</v>
      </c>
      <c r="M50" s="22">
        <f>L50/L$51</f>
        <v>0</v>
      </c>
      <c r="N50" s="66">
        <v>2473.527959492188</v>
      </c>
      <c r="O50" s="22">
        <f>N50/N$51</f>
        <v>0.0021514004635061466</v>
      </c>
      <c r="P50" s="77">
        <v>0</v>
      </c>
      <c r="Q50" s="22">
        <f>P50/P$51</f>
        <v>0</v>
      </c>
      <c r="R50" s="77">
        <v>0</v>
      </c>
      <c r="S50" s="22">
        <f>R50/R$51</f>
        <v>0</v>
      </c>
      <c r="T50" s="77">
        <v>401.54204</v>
      </c>
      <c r="U50" s="22">
        <f>T50/T$51</f>
        <v>0.003317718171443494</v>
      </c>
      <c r="V50" s="65"/>
      <c r="W50" s="22" t="e">
        <f>V50/V$51</f>
        <v>#DIV/0!</v>
      </c>
      <c r="X50" s="34">
        <f>B50+D50+F50+H50+J50+L50+N50+P50+R50+T50+V50</f>
        <v>5107.749999492188</v>
      </c>
      <c r="Y50" s="22">
        <f>X50/X$51</f>
        <v>0.0011153412974855268</v>
      </c>
      <c r="Z50" s="13"/>
      <c r="AA50" s="13"/>
    </row>
    <row r="51" spans="1:27" s="16" customFormat="1" ht="15.75">
      <c r="A51" s="1" t="s">
        <v>5</v>
      </c>
      <c r="B51" s="69">
        <f>SUM(B47:B50)</f>
        <v>134151</v>
      </c>
      <c r="C51" s="62">
        <f>B51/B$51</f>
        <v>1</v>
      </c>
      <c r="D51" s="69">
        <f>SUM(D47:D50)</f>
        <v>385155.5</v>
      </c>
      <c r="E51" s="62">
        <f>D51/D$51</f>
        <v>1</v>
      </c>
      <c r="F51" s="69">
        <f>SUM(F47:F50)</f>
        <v>957864</v>
      </c>
      <c r="G51" s="62">
        <f>F51/F$51</f>
        <v>1</v>
      </c>
      <c r="H51" s="69">
        <f>SUM(H47:H50)</f>
        <v>79572</v>
      </c>
      <c r="I51" s="62">
        <f>H51/H$51</f>
        <v>1</v>
      </c>
      <c r="J51" s="69">
        <f>SUM(J47:J50)</f>
        <v>1106685.4999999998</v>
      </c>
      <c r="K51" s="62">
        <f>J51/J$51</f>
        <v>1</v>
      </c>
      <c r="L51" s="88">
        <f>SUM(L47:L50)</f>
        <v>313822</v>
      </c>
      <c r="M51" s="62">
        <f>L51/L$51</f>
        <v>1</v>
      </c>
      <c r="N51" s="69">
        <f>SUM(N47:N50)</f>
        <v>1149729.2119483273</v>
      </c>
      <c r="O51" s="62">
        <f>N51/N$51</f>
        <v>1</v>
      </c>
      <c r="P51" s="69">
        <f>SUM(P47:P50)</f>
        <v>129021</v>
      </c>
      <c r="Q51" s="62">
        <f>P51/P$51</f>
        <v>1</v>
      </c>
      <c r="R51" s="69">
        <f>SUM(R47:R50)</f>
        <v>202510.12999999998</v>
      </c>
      <c r="S51" s="62">
        <f>R51/R$51</f>
        <v>1</v>
      </c>
      <c r="T51" s="69">
        <f>SUM(T47:T50)</f>
        <v>121029.5809499981</v>
      </c>
      <c r="U51" s="62">
        <f>T51/T$51</f>
        <v>1</v>
      </c>
      <c r="V51" s="61">
        <f>SUM(V47:V50)</f>
        <v>0</v>
      </c>
      <c r="W51" s="62" t="e">
        <f>V51/V$51</f>
        <v>#DIV/0!</v>
      </c>
      <c r="X51" s="63">
        <f>B51+D51+F51+H51+J51+L51+N51+P51+R51+T51+V51</f>
        <v>4579539.922898326</v>
      </c>
      <c r="Y51" s="62">
        <f>X51/X$51</f>
        <v>1</v>
      </c>
      <c r="Z51" s="15"/>
      <c r="AA51" s="15"/>
    </row>
    <row r="52" spans="1:27" s="16" customFormat="1" ht="15.75">
      <c r="A52" s="31" t="s">
        <v>42</v>
      </c>
      <c r="B52" s="70"/>
      <c r="C52" s="50"/>
      <c r="D52" s="70"/>
      <c r="E52" s="51"/>
      <c r="F52" s="70"/>
      <c r="G52" s="47"/>
      <c r="H52" s="70"/>
      <c r="I52" s="51"/>
      <c r="J52" s="70"/>
      <c r="K52" s="51"/>
      <c r="L52" s="53"/>
      <c r="M52" s="51"/>
      <c r="N52" s="70"/>
      <c r="O52" s="54"/>
      <c r="P52" s="70"/>
      <c r="Q52" s="51"/>
      <c r="R52" s="70"/>
      <c r="S52" s="55"/>
      <c r="T52" s="70"/>
      <c r="U52" s="51"/>
      <c r="V52" s="43"/>
      <c r="W52" s="51"/>
      <c r="X52" s="34"/>
      <c r="Y52" s="22"/>
      <c r="Z52" s="15"/>
      <c r="AA52" s="15"/>
    </row>
    <row r="53" spans="1:27" ht="15.75">
      <c r="A53" s="2" t="s">
        <v>43</v>
      </c>
      <c r="B53" s="66">
        <v>1454</v>
      </c>
      <c r="C53" s="22">
        <f>B53/B$58</f>
        <v>0.010838532698228116</v>
      </c>
      <c r="D53" s="75">
        <v>45561.3</v>
      </c>
      <c r="E53" s="22">
        <f>D53/D$58</f>
        <v>0.11829304578246437</v>
      </c>
      <c r="F53" s="71">
        <v>351316</v>
      </c>
      <c r="G53" s="22">
        <f aca="true" t="shared" si="12" ref="G53:G58">F53/F$58</f>
        <v>0.366770230429372</v>
      </c>
      <c r="H53" s="80">
        <v>10848</v>
      </c>
      <c r="I53" s="22">
        <f aca="true" t="shared" si="13" ref="I53:I58">H53/H$58</f>
        <v>0.13632936208716634</v>
      </c>
      <c r="J53" s="89">
        <v>155342.6</v>
      </c>
      <c r="K53" s="22">
        <f aca="true" t="shared" si="14" ref="K53:K58">J53/J$58</f>
        <v>0.14036742922567047</v>
      </c>
      <c r="L53" s="87">
        <v>102019</v>
      </c>
      <c r="M53" s="22">
        <f aca="true" t="shared" si="15" ref="M53:M58">L53/L$58</f>
        <v>0.3250855580552033</v>
      </c>
      <c r="N53" s="66">
        <v>2847.778976249999</v>
      </c>
      <c r="O53" s="22">
        <f aca="true" t="shared" si="16" ref="O53:O58">N53/N$58</f>
        <v>0.002476912777943736</v>
      </c>
      <c r="P53" s="77">
        <v>14055</v>
      </c>
      <c r="Q53" s="22">
        <f aca="true" t="shared" si="17" ref="Q53:Q58">P53/P$58</f>
        <v>0.10893575464459274</v>
      </c>
      <c r="R53" s="77">
        <v>21.14</v>
      </c>
      <c r="S53" s="22">
        <f aca="true" t="shared" si="18" ref="S53:S58">R53/R$58</f>
        <v>0.0001043898396588852</v>
      </c>
      <c r="T53" s="77">
        <v>68207.47543000002</v>
      </c>
      <c r="U53" s="22">
        <f aca="true" t="shared" si="19" ref="U53:U58">T53/T$58</f>
        <v>0.5635603700733132</v>
      </c>
      <c r="V53" s="65"/>
      <c r="W53" s="22" t="e">
        <f aca="true" t="shared" si="20" ref="W53:W58">V53/V$58</f>
        <v>#DIV/0!</v>
      </c>
      <c r="X53" s="34">
        <f aca="true" t="shared" si="21" ref="X53:X58">B53+D53+F53+H53+J53+L53+N53+P53+R53+T53+V53</f>
        <v>751672.29440625</v>
      </c>
      <c r="Y53" s="22">
        <f aca="true" t="shared" si="22" ref="Y53:Y58">X53/X$58</f>
        <v>0.16413705099730203</v>
      </c>
      <c r="Z53" s="13"/>
      <c r="AA53" s="13"/>
    </row>
    <row r="54" spans="1:27" ht="15.75">
      <c r="A54" s="2" t="s">
        <v>44</v>
      </c>
      <c r="B54" s="66">
        <v>3546</v>
      </c>
      <c r="C54" s="22">
        <f aca="true" t="shared" si="23" ref="C54:E58">B54/B$58</f>
        <v>0.0264329002392826</v>
      </c>
      <c r="D54" s="75">
        <v>51883.6</v>
      </c>
      <c r="E54" s="22">
        <f t="shared" si="23"/>
        <v>0.13470794446512868</v>
      </c>
      <c r="F54" s="71">
        <v>279245</v>
      </c>
      <c r="G54" s="22">
        <f t="shared" si="12"/>
        <v>0.2915288600469378</v>
      </c>
      <c r="H54" s="80">
        <v>9420</v>
      </c>
      <c r="I54" s="22">
        <f t="shared" si="13"/>
        <v>0.11838335092746193</v>
      </c>
      <c r="J54" s="89">
        <v>230445.37</v>
      </c>
      <c r="K54" s="22">
        <f t="shared" si="14"/>
        <v>0.20823022251371126</v>
      </c>
      <c r="L54" s="87">
        <v>85435</v>
      </c>
      <c r="M54" s="22">
        <f t="shared" si="15"/>
        <v>0.2722403145732294</v>
      </c>
      <c r="N54" s="66">
        <v>11760.47383349482</v>
      </c>
      <c r="O54" s="22">
        <f t="shared" si="16"/>
        <v>0.010228907564734777</v>
      </c>
      <c r="P54" s="77">
        <v>14305</v>
      </c>
      <c r="Q54" s="22">
        <f t="shared" si="17"/>
        <v>0.11087342370621837</v>
      </c>
      <c r="R54" s="77">
        <v>1429.17</v>
      </c>
      <c r="S54" s="22">
        <f t="shared" si="18"/>
        <v>0.00705727659154631</v>
      </c>
      <c r="T54" s="77">
        <v>40784.27841999998</v>
      </c>
      <c r="U54" s="22">
        <f t="shared" si="19"/>
        <v>0.33697777105292026</v>
      </c>
      <c r="V54" s="65"/>
      <c r="W54" s="22" t="e">
        <f t="shared" si="20"/>
        <v>#DIV/0!</v>
      </c>
      <c r="X54" s="34">
        <f t="shared" si="21"/>
        <v>728253.8922534948</v>
      </c>
      <c r="Y54" s="22">
        <f t="shared" si="22"/>
        <v>0.1590233498578203</v>
      </c>
      <c r="Z54" s="13"/>
      <c r="AA54" s="13"/>
    </row>
    <row r="55" spans="1:27" ht="15.75">
      <c r="A55" s="2" t="s">
        <v>45</v>
      </c>
      <c r="B55" s="66">
        <v>26068</v>
      </c>
      <c r="C55" s="22">
        <f t="shared" si="23"/>
        <v>0.19431834276300586</v>
      </c>
      <c r="D55" s="75">
        <v>86365.8</v>
      </c>
      <c r="E55" s="22">
        <f t="shared" si="23"/>
        <v>0.22423577758841737</v>
      </c>
      <c r="F55" s="71">
        <v>210844</v>
      </c>
      <c r="G55" s="22">
        <f t="shared" si="12"/>
        <v>0.2201189312887842</v>
      </c>
      <c r="H55" s="80">
        <v>11734</v>
      </c>
      <c r="I55" s="22">
        <f t="shared" si="13"/>
        <v>0.1474639320363947</v>
      </c>
      <c r="J55" s="89">
        <v>255451.72</v>
      </c>
      <c r="K55" s="22">
        <f t="shared" si="14"/>
        <v>0.23082593717161803</v>
      </c>
      <c r="L55" s="87">
        <v>65299</v>
      </c>
      <c r="M55" s="22">
        <f t="shared" si="15"/>
        <v>0.20807655295039865</v>
      </c>
      <c r="N55" s="66">
        <v>51310.376636048226</v>
      </c>
      <c r="O55" s="22">
        <f t="shared" si="16"/>
        <v>0.04462822732763112</v>
      </c>
      <c r="P55" s="77">
        <v>23903</v>
      </c>
      <c r="Q55" s="22">
        <f t="shared" si="17"/>
        <v>0.18526441432014942</v>
      </c>
      <c r="R55" s="77">
        <v>5303.9</v>
      </c>
      <c r="S55" s="22">
        <f t="shared" si="18"/>
        <v>0.026190788579316993</v>
      </c>
      <c r="T55" s="77">
        <v>9876.414409999996</v>
      </c>
      <c r="U55" s="22">
        <f t="shared" si="19"/>
        <v>0.08160330997163545</v>
      </c>
      <c r="V55" s="65"/>
      <c r="W55" s="22" t="e">
        <f t="shared" si="20"/>
        <v>#DIV/0!</v>
      </c>
      <c r="X55" s="34">
        <f t="shared" si="21"/>
        <v>746156.2110460482</v>
      </c>
      <c r="Y55" s="22">
        <f t="shared" si="22"/>
        <v>0.16293254517403769</v>
      </c>
      <c r="Z55" s="13"/>
      <c r="AA55" s="13"/>
    </row>
    <row r="56" spans="1:27" ht="15.75">
      <c r="A56" s="2" t="s">
        <v>46</v>
      </c>
      <c r="B56" s="66">
        <v>83542</v>
      </c>
      <c r="C56" s="22">
        <f t="shared" si="23"/>
        <v>0.622746010093104</v>
      </c>
      <c r="D56" s="75">
        <v>186987.2</v>
      </c>
      <c r="E56" s="22">
        <f t="shared" si="23"/>
        <v>0.4854840711378916</v>
      </c>
      <c r="F56" s="71">
        <v>116459</v>
      </c>
      <c r="G56" s="22">
        <f t="shared" si="12"/>
        <v>0.121581978234906</v>
      </c>
      <c r="H56" s="77">
        <v>47480</v>
      </c>
      <c r="I56" s="22">
        <f t="shared" si="13"/>
        <v>0.5966923038254662</v>
      </c>
      <c r="J56" s="89">
        <v>306615.2</v>
      </c>
      <c r="K56" s="22">
        <f t="shared" si="14"/>
        <v>0.27705721022768254</v>
      </c>
      <c r="L56" s="87">
        <v>59275</v>
      </c>
      <c r="M56" s="22">
        <f t="shared" si="15"/>
        <v>0.1888809579952967</v>
      </c>
      <c r="N56" s="66">
        <v>401464.5926215006</v>
      </c>
      <c r="O56" s="22">
        <f t="shared" si="16"/>
        <v>0.34918186686861624</v>
      </c>
      <c r="P56" s="77">
        <v>57256</v>
      </c>
      <c r="Q56" s="22">
        <f t="shared" si="17"/>
        <v>0.4437727191697476</v>
      </c>
      <c r="R56" s="77">
        <v>46337.69</v>
      </c>
      <c r="S56" s="22">
        <f t="shared" si="18"/>
        <v>0.22881665228302406</v>
      </c>
      <c r="T56" s="77">
        <v>2161.4126899999997</v>
      </c>
      <c r="U56" s="22">
        <f t="shared" si="19"/>
        <v>0.017858548902131018</v>
      </c>
      <c r="V56" s="65"/>
      <c r="W56" s="22" t="e">
        <f t="shared" si="20"/>
        <v>#DIV/0!</v>
      </c>
      <c r="X56" s="34">
        <f t="shared" si="21"/>
        <v>1307578.0953115004</v>
      </c>
      <c r="Y56" s="22">
        <f t="shared" si="22"/>
        <v>0.28552603855464687</v>
      </c>
      <c r="Z56" s="13"/>
      <c r="AA56" s="13"/>
    </row>
    <row r="57" spans="1:27" ht="15.75">
      <c r="A57" s="2" t="s">
        <v>47</v>
      </c>
      <c r="B57" s="66">
        <v>19541</v>
      </c>
      <c r="C57" s="22">
        <f t="shared" si="23"/>
        <v>0.14566421420637937</v>
      </c>
      <c r="D57" s="75">
        <v>14358.3</v>
      </c>
      <c r="E57" s="22">
        <f t="shared" si="23"/>
        <v>0.03727916102609798</v>
      </c>
      <c r="F57" s="66"/>
      <c r="G57" s="22">
        <f t="shared" si="12"/>
        <v>0</v>
      </c>
      <c r="H57" s="77">
        <v>90</v>
      </c>
      <c r="I57" s="22">
        <f t="shared" si="13"/>
        <v>0.0011310511235107827</v>
      </c>
      <c r="J57" s="89">
        <v>158830.62</v>
      </c>
      <c r="K57" s="22">
        <f t="shared" si="14"/>
        <v>0.1435192008613179</v>
      </c>
      <c r="L57" s="87">
        <v>1794</v>
      </c>
      <c r="M57" s="22">
        <f t="shared" si="15"/>
        <v>0.005716616425871991</v>
      </c>
      <c r="N57" s="66">
        <v>682345.9898810358</v>
      </c>
      <c r="O57" s="22">
        <f t="shared" si="16"/>
        <v>0.5934840854610741</v>
      </c>
      <c r="P57" s="77">
        <v>19502</v>
      </c>
      <c r="Q57" s="22">
        <f t="shared" si="17"/>
        <v>0.1511536881592919</v>
      </c>
      <c r="R57" s="77">
        <v>149418.23</v>
      </c>
      <c r="S57" s="22">
        <f t="shared" si="18"/>
        <v>0.7378308927064537</v>
      </c>
      <c r="T57" s="66"/>
      <c r="U57" s="22">
        <f t="shared" si="19"/>
        <v>0</v>
      </c>
      <c r="V57" s="25"/>
      <c r="W57" s="22" t="e">
        <f t="shared" si="20"/>
        <v>#DIV/0!</v>
      </c>
      <c r="X57" s="34">
        <f t="shared" si="21"/>
        <v>1045880.1398810358</v>
      </c>
      <c r="Y57" s="22">
        <f t="shared" si="22"/>
        <v>0.22838101541619302</v>
      </c>
      <c r="Z57" s="13"/>
      <c r="AA57" s="13"/>
    </row>
    <row r="58" spans="1:27" s="16" customFormat="1" ht="15.75">
      <c r="A58" s="1" t="s">
        <v>5</v>
      </c>
      <c r="B58" s="69">
        <f>SUM(B53:B57)</f>
        <v>134151</v>
      </c>
      <c r="C58" s="62">
        <f t="shared" si="23"/>
        <v>1</v>
      </c>
      <c r="D58" s="69">
        <f>SUM(D53:D57)</f>
        <v>385156.2</v>
      </c>
      <c r="E58" s="62">
        <f t="shared" si="23"/>
        <v>1</v>
      </c>
      <c r="F58" s="69">
        <f>SUM(F53:F57)</f>
        <v>957864</v>
      </c>
      <c r="G58" s="62">
        <f t="shared" si="12"/>
        <v>1</v>
      </c>
      <c r="H58" s="69">
        <f>SUM(H53:H57)</f>
        <v>79572</v>
      </c>
      <c r="I58" s="62">
        <f t="shared" si="13"/>
        <v>1</v>
      </c>
      <c r="J58" s="69">
        <f>SUM(J53:J57)</f>
        <v>1106685.5099999998</v>
      </c>
      <c r="K58" s="62">
        <f t="shared" si="14"/>
        <v>1</v>
      </c>
      <c r="L58" s="88">
        <f>SUM(L53:L57)</f>
        <v>313822</v>
      </c>
      <c r="M58" s="62">
        <f t="shared" si="15"/>
        <v>1</v>
      </c>
      <c r="N58" s="69">
        <f>SUM(N53:N57)</f>
        <v>1149729.2119483293</v>
      </c>
      <c r="O58" s="62">
        <f t="shared" si="16"/>
        <v>1</v>
      </c>
      <c r="P58" s="69">
        <f>SUM(P53:P57)</f>
        <v>129021</v>
      </c>
      <c r="Q58" s="62">
        <f t="shared" si="17"/>
        <v>1</v>
      </c>
      <c r="R58" s="69">
        <f>SUM(R53:R57)</f>
        <v>202510.13</v>
      </c>
      <c r="S58" s="62">
        <f t="shared" si="18"/>
        <v>1</v>
      </c>
      <c r="T58" s="69">
        <f>SUM(T53:T57)</f>
        <v>121029.58095</v>
      </c>
      <c r="U58" s="62">
        <f t="shared" si="19"/>
        <v>1</v>
      </c>
      <c r="V58" s="61">
        <f>SUM(V53:V57)</f>
        <v>0</v>
      </c>
      <c r="W58" s="62" t="e">
        <f t="shared" si="20"/>
        <v>#DIV/0!</v>
      </c>
      <c r="X58" s="63">
        <f t="shared" si="21"/>
        <v>4579540.63289833</v>
      </c>
      <c r="Y58" s="62">
        <f t="shared" si="22"/>
        <v>1</v>
      </c>
      <c r="Z58" s="15"/>
      <c r="AA58" s="15"/>
    </row>
    <row r="59" spans="1:27" s="16" customFormat="1" ht="15.75">
      <c r="A59" s="31" t="s">
        <v>8</v>
      </c>
      <c r="B59" s="70"/>
      <c r="C59" s="44"/>
      <c r="D59" s="70"/>
      <c r="E59" s="56"/>
      <c r="F59" s="70"/>
      <c r="G59" s="46"/>
      <c r="H59" s="70"/>
      <c r="I59" s="57"/>
      <c r="J59" s="70"/>
      <c r="K59" s="37"/>
      <c r="L59" s="43"/>
      <c r="M59" s="56"/>
      <c r="N59" s="70"/>
      <c r="O59" s="58"/>
      <c r="P59" s="70"/>
      <c r="Q59" s="39"/>
      <c r="R59" s="70"/>
      <c r="S59" s="56"/>
      <c r="T59" s="70"/>
      <c r="U59" s="57"/>
      <c r="V59" s="43"/>
      <c r="W59" s="57"/>
      <c r="X59" s="34"/>
      <c r="Y59" s="22"/>
      <c r="Z59" s="15"/>
      <c r="AA59" s="15"/>
    </row>
    <row r="60" spans="1:27" s="16" customFormat="1" ht="15.75">
      <c r="A60" s="31" t="s">
        <v>48</v>
      </c>
      <c r="B60" s="70"/>
      <c r="C60" s="50"/>
      <c r="D60" s="70"/>
      <c r="E60" s="35"/>
      <c r="F60" s="70"/>
      <c r="G60" s="47"/>
      <c r="H60" s="70"/>
      <c r="I60" s="33"/>
      <c r="J60" s="70"/>
      <c r="K60" s="51"/>
      <c r="L60" s="43"/>
      <c r="M60" s="35"/>
      <c r="N60" s="70"/>
      <c r="O60" s="54"/>
      <c r="P60" s="70"/>
      <c r="Q60" s="33"/>
      <c r="R60" s="70"/>
      <c r="S60" s="35"/>
      <c r="T60" s="70"/>
      <c r="U60" s="33"/>
      <c r="V60" s="43"/>
      <c r="W60" s="33"/>
      <c r="X60" s="34"/>
      <c r="Y60" s="22"/>
      <c r="Z60" s="15"/>
      <c r="AA60" s="15"/>
    </row>
    <row r="61" spans="1:27" ht="15.75">
      <c r="A61" s="2" t="s">
        <v>49</v>
      </c>
      <c r="B61" s="66">
        <v>7998</v>
      </c>
      <c r="C61" s="22">
        <f aca="true" t="shared" si="24" ref="C61:C68">B61/B$68</f>
        <v>0.5647108663418767</v>
      </c>
      <c r="D61" s="75">
        <v>3630.6</v>
      </c>
      <c r="E61" s="22">
        <f aca="true" t="shared" si="25" ref="E61:E68">D61/D$68</f>
        <v>0.2200643718291419</v>
      </c>
      <c r="F61" s="66">
        <v>0</v>
      </c>
      <c r="G61" s="22" t="e">
        <f aca="true" t="shared" si="26" ref="G61:G68">F61/F$68</f>
        <v>#DIV/0!</v>
      </c>
      <c r="H61" s="77">
        <v>28</v>
      </c>
      <c r="I61" s="22">
        <f aca="true" t="shared" si="27" ref="I61:K67">H61/H$68</f>
        <v>0.0013035381750465549</v>
      </c>
      <c r="J61" s="89">
        <v>210187.76</v>
      </c>
      <c r="K61" s="22">
        <f t="shared" si="27"/>
        <v>0.5149905903387872</v>
      </c>
      <c r="L61" s="25"/>
      <c r="M61" s="22" t="e">
        <f aca="true" t="shared" si="28" ref="M61:M68">L61/L$68</f>
        <v>#DIV/0!</v>
      </c>
      <c r="N61" s="66">
        <v>46761.54052000001</v>
      </c>
      <c r="O61" s="22">
        <f aca="true" t="shared" si="29" ref="O61:O68">N61/N$68</f>
        <v>0.3285126046669818</v>
      </c>
      <c r="P61" s="77">
        <v>26965</v>
      </c>
      <c r="Q61" s="22">
        <f aca="true" t="shared" si="30" ref="Q61:Q68">P61/P$68</f>
        <v>0.2999777505840472</v>
      </c>
      <c r="R61" s="66"/>
      <c r="S61" s="22" t="e">
        <f aca="true" t="shared" si="31" ref="S61:S68">R61/R$68</f>
        <v>#DIV/0!</v>
      </c>
      <c r="T61" s="77">
        <v>974.66949</v>
      </c>
      <c r="U61" s="22">
        <f aca="true" t="shared" si="32" ref="U61:U68">T61/T$68</f>
        <v>0.3997080534819473</v>
      </c>
      <c r="V61" s="65"/>
      <c r="W61" s="22" t="e">
        <f aca="true" t="shared" si="33" ref="W61:W68">V61/V$68</f>
        <v>#DIV/0!</v>
      </c>
      <c r="X61" s="34">
        <f aca="true" t="shared" si="34" ref="X61:X67">B61+D61+F61+H61+J61+L61+N61+P61+R61+T61+V61</f>
        <v>296545.57001</v>
      </c>
      <c r="Y61" s="22">
        <f aca="true" t="shared" si="35" ref="Y61:Y68">X61/X$68</f>
        <v>0.4267139904394921</v>
      </c>
      <c r="Z61" s="13"/>
      <c r="AA61" s="13"/>
    </row>
    <row r="62" spans="1:27" ht="15.75">
      <c r="A62" s="2" t="s">
        <v>50</v>
      </c>
      <c r="B62" s="66">
        <v>3895</v>
      </c>
      <c r="C62" s="22">
        <f t="shared" si="24"/>
        <v>0.275012356139236</v>
      </c>
      <c r="D62" s="75">
        <v>173.6</v>
      </c>
      <c r="E62" s="22">
        <f t="shared" si="25"/>
        <v>0.010522551355020943</v>
      </c>
      <c r="F62" s="66">
        <v>0</v>
      </c>
      <c r="G62" s="22" t="e">
        <f t="shared" si="26"/>
        <v>#DIV/0!</v>
      </c>
      <c r="H62" s="77"/>
      <c r="I62" s="22">
        <f t="shared" si="27"/>
        <v>0</v>
      </c>
      <c r="J62" s="89">
        <v>42867.07</v>
      </c>
      <c r="K62" s="22">
        <f t="shared" si="27"/>
        <v>0.10503055784691799</v>
      </c>
      <c r="L62" s="25"/>
      <c r="M62" s="22" t="e">
        <f t="shared" si="28"/>
        <v>#DIV/0!</v>
      </c>
      <c r="N62" s="66">
        <v>15610.266129999998</v>
      </c>
      <c r="O62" s="22">
        <f t="shared" si="29"/>
        <v>0.10966638671191203</v>
      </c>
      <c r="P62" s="77">
        <v>3357</v>
      </c>
      <c r="Q62" s="22">
        <f t="shared" si="30"/>
        <v>0.03734564467682723</v>
      </c>
      <c r="R62" s="66"/>
      <c r="S62" s="22" t="e">
        <f t="shared" si="31"/>
        <v>#DIV/0!</v>
      </c>
      <c r="T62" s="77">
        <v>231.99033</v>
      </c>
      <c r="U62" s="22">
        <f t="shared" si="32"/>
        <v>0.0951383050175651</v>
      </c>
      <c r="V62" s="65"/>
      <c r="W62" s="22" t="e">
        <f t="shared" si="33"/>
        <v>#DIV/0!</v>
      </c>
      <c r="X62" s="34">
        <f t="shared" si="34"/>
        <v>66134.92645999999</v>
      </c>
      <c r="Y62" s="22">
        <f t="shared" si="35"/>
        <v>0.09516479499665868</v>
      </c>
      <c r="Z62" s="13"/>
      <c r="AA62" s="13"/>
    </row>
    <row r="63" spans="1:27" ht="15.75">
      <c r="A63" s="2" t="s">
        <v>51</v>
      </c>
      <c r="B63" s="66">
        <v>73</v>
      </c>
      <c r="C63" s="22">
        <f t="shared" si="24"/>
        <v>0.005154275224175669</v>
      </c>
      <c r="D63" s="75">
        <v>11788.1</v>
      </c>
      <c r="E63" s="22">
        <f t="shared" si="25"/>
        <v>0.7145212420974791</v>
      </c>
      <c r="F63" s="66">
        <v>0</v>
      </c>
      <c r="G63" s="22" t="e">
        <f t="shared" si="26"/>
        <v>#DIV/0!</v>
      </c>
      <c r="H63" s="77">
        <v>3260</v>
      </c>
      <c r="I63" s="22">
        <f t="shared" si="27"/>
        <v>0.15176908752327747</v>
      </c>
      <c r="J63" s="89">
        <v>45208.23</v>
      </c>
      <c r="K63" s="22">
        <f t="shared" si="27"/>
        <v>0.11076674044136382</v>
      </c>
      <c r="L63" s="25"/>
      <c r="M63" s="22" t="e">
        <f t="shared" si="28"/>
        <v>#DIV/0!</v>
      </c>
      <c r="N63" s="66">
        <v>29079.03699</v>
      </c>
      <c r="O63" s="22">
        <f t="shared" si="29"/>
        <v>0.2042881837630359</v>
      </c>
      <c r="P63" s="77">
        <v>1960</v>
      </c>
      <c r="Q63" s="22">
        <f t="shared" si="30"/>
        <v>0.021804427633774614</v>
      </c>
      <c r="R63" s="66"/>
      <c r="S63" s="22" t="e">
        <f t="shared" si="31"/>
        <v>#DIV/0!</v>
      </c>
      <c r="T63" s="77">
        <v>307.40895</v>
      </c>
      <c r="U63" s="22">
        <f t="shared" si="32"/>
        <v>0.1260671789648707</v>
      </c>
      <c r="V63" s="65"/>
      <c r="W63" s="22" t="e">
        <f t="shared" si="33"/>
        <v>#DIV/0!</v>
      </c>
      <c r="X63" s="34">
        <f t="shared" si="34"/>
        <v>91675.77594</v>
      </c>
      <c r="Y63" s="22">
        <f t="shared" si="35"/>
        <v>0.13191677817569492</v>
      </c>
      <c r="Z63" s="13"/>
      <c r="AA63" s="13"/>
    </row>
    <row r="64" spans="1:27" ht="15.75">
      <c r="A64" s="2" t="s">
        <v>52</v>
      </c>
      <c r="B64" s="66">
        <v>0</v>
      </c>
      <c r="C64" s="22">
        <f t="shared" si="24"/>
        <v>0</v>
      </c>
      <c r="D64" s="75">
        <v>328</v>
      </c>
      <c r="E64" s="22">
        <f t="shared" si="25"/>
        <v>0.019881318228380584</v>
      </c>
      <c r="F64" s="66">
        <v>0</v>
      </c>
      <c r="G64" s="22" t="e">
        <f t="shared" si="26"/>
        <v>#DIV/0!</v>
      </c>
      <c r="H64" s="77">
        <v>0</v>
      </c>
      <c r="I64" s="22">
        <f t="shared" si="27"/>
        <v>0</v>
      </c>
      <c r="J64" s="89">
        <v>30863.57</v>
      </c>
      <c r="K64" s="22">
        <f t="shared" si="27"/>
        <v>0.07562023656497639</v>
      </c>
      <c r="L64" s="25"/>
      <c r="M64" s="22" t="e">
        <f t="shared" si="28"/>
        <v>#DIV/0!</v>
      </c>
      <c r="N64" s="66">
        <v>9845.69334</v>
      </c>
      <c r="O64" s="22">
        <f t="shared" si="29"/>
        <v>0.06916868708575546</v>
      </c>
      <c r="P64" s="77">
        <v>38060</v>
      </c>
      <c r="Q64" s="22">
        <f t="shared" si="30"/>
        <v>0.4234063855823785</v>
      </c>
      <c r="R64" s="66"/>
      <c r="S64" s="22" t="e">
        <f t="shared" si="31"/>
        <v>#DIV/0!</v>
      </c>
      <c r="T64" s="77"/>
      <c r="U64" s="22">
        <f t="shared" si="32"/>
        <v>0</v>
      </c>
      <c r="V64" s="65"/>
      <c r="W64" s="22" t="e">
        <f t="shared" si="33"/>
        <v>#DIV/0!</v>
      </c>
      <c r="X64" s="34">
        <f t="shared" si="34"/>
        <v>79097.26334</v>
      </c>
      <c r="Y64" s="22">
        <f t="shared" si="35"/>
        <v>0.11381693839336929</v>
      </c>
      <c r="Z64" s="13"/>
      <c r="AA64" s="13"/>
    </row>
    <row r="65" spans="1:27" ht="15.75">
      <c r="A65" s="2" t="s">
        <v>53</v>
      </c>
      <c r="B65" s="66">
        <v>0</v>
      </c>
      <c r="C65" s="22">
        <f t="shared" si="24"/>
        <v>0</v>
      </c>
      <c r="D65" s="75">
        <v>14.3</v>
      </c>
      <c r="E65" s="22">
        <f t="shared" si="25"/>
        <v>0.0008667769837373243</v>
      </c>
      <c r="F65" s="66">
        <v>0</v>
      </c>
      <c r="G65" s="22" t="e">
        <f t="shared" si="26"/>
        <v>#DIV/0!</v>
      </c>
      <c r="H65" s="77">
        <v>0</v>
      </c>
      <c r="I65" s="22">
        <f t="shared" si="27"/>
        <v>0</v>
      </c>
      <c r="J65" s="89">
        <v>2733.43</v>
      </c>
      <c r="K65" s="22">
        <f t="shared" si="27"/>
        <v>0.006697301162302462</v>
      </c>
      <c r="L65" s="25"/>
      <c r="M65" s="22" t="e">
        <f t="shared" si="28"/>
        <v>#DIV/0!</v>
      </c>
      <c r="N65" s="66">
        <v>1990.2914</v>
      </c>
      <c r="O65" s="22">
        <f t="shared" si="29"/>
        <v>0.013982341141662063</v>
      </c>
      <c r="P65" s="77">
        <v>0</v>
      </c>
      <c r="Q65" s="22">
        <f t="shared" si="30"/>
        <v>0</v>
      </c>
      <c r="R65" s="66"/>
      <c r="S65" s="22" t="e">
        <f t="shared" si="31"/>
        <v>#DIV/0!</v>
      </c>
      <c r="T65" s="77">
        <v>388.38934</v>
      </c>
      <c r="U65" s="22">
        <f t="shared" si="32"/>
        <v>0.1592769125096326</v>
      </c>
      <c r="V65" s="65"/>
      <c r="W65" s="22" t="e">
        <f t="shared" si="33"/>
        <v>#DIV/0!</v>
      </c>
      <c r="X65" s="34">
        <f t="shared" si="34"/>
        <v>5126.410739999999</v>
      </c>
      <c r="Y65" s="22">
        <f t="shared" si="35"/>
        <v>0.00737664428244031</v>
      </c>
      <c r="Z65" s="13"/>
      <c r="AA65" s="13"/>
    </row>
    <row r="66" spans="1:27" ht="15.75">
      <c r="A66" s="2" t="s">
        <v>54</v>
      </c>
      <c r="B66" s="66">
        <v>2197</v>
      </c>
      <c r="C66" s="22">
        <f t="shared" si="24"/>
        <v>0.15512250229471158</v>
      </c>
      <c r="D66" s="75">
        <v>563.3</v>
      </c>
      <c r="E66" s="22">
        <f t="shared" si="25"/>
        <v>0.03414373950624019</v>
      </c>
      <c r="F66" s="66">
        <v>0</v>
      </c>
      <c r="G66" s="22" t="e">
        <f t="shared" si="26"/>
        <v>#DIV/0!</v>
      </c>
      <c r="H66" s="77">
        <v>363</v>
      </c>
      <c r="I66" s="22">
        <f t="shared" si="27"/>
        <v>0.016899441340782122</v>
      </c>
      <c r="J66" s="89">
        <v>9916.9</v>
      </c>
      <c r="K66" s="22">
        <f t="shared" si="27"/>
        <v>0.024297847721155213</v>
      </c>
      <c r="L66" s="25"/>
      <c r="M66" s="22" t="e">
        <f t="shared" si="28"/>
        <v>#DIV/0!</v>
      </c>
      <c r="N66" s="66">
        <v>6324.703939999999</v>
      </c>
      <c r="O66" s="22">
        <f t="shared" si="29"/>
        <v>0.04443277406971368</v>
      </c>
      <c r="P66" s="77">
        <v>204</v>
      </c>
      <c r="Q66" s="22">
        <f t="shared" si="30"/>
        <v>0.0022694404271887863</v>
      </c>
      <c r="R66" s="66"/>
      <c r="S66" s="22" t="e">
        <f t="shared" si="31"/>
        <v>#DIV/0!</v>
      </c>
      <c r="T66" s="77"/>
      <c r="U66" s="22">
        <f t="shared" si="32"/>
        <v>0</v>
      </c>
      <c r="V66" s="65"/>
      <c r="W66" s="22" t="e">
        <f t="shared" si="33"/>
        <v>#DIV/0!</v>
      </c>
      <c r="X66" s="34">
        <f t="shared" si="34"/>
        <v>19568.90394</v>
      </c>
      <c r="Y66" s="22">
        <f t="shared" si="35"/>
        <v>0.02815865733041607</v>
      </c>
      <c r="Z66" s="13"/>
      <c r="AA66" s="13"/>
    </row>
    <row r="67" spans="1:27" ht="15.75">
      <c r="A67" s="2" t="s">
        <v>55</v>
      </c>
      <c r="B67" s="66">
        <v>0</v>
      </c>
      <c r="C67" s="22">
        <f t="shared" si="24"/>
        <v>0</v>
      </c>
      <c r="D67" s="75">
        <v>0</v>
      </c>
      <c r="E67" s="22">
        <f t="shared" si="25"/>
        <v>0</v>
      </c>
      <c r="F67" s="66">
        <v>0</v>
      </c>
      <c r="G67" s="22" t="e">
        <f t="shared" si="26"/>
        <v>#DIV/0!</v>
      </c>
      <c r="H67" s="77">
        <v>17829</v>
      </c>
      <c r="I67" s="22">
        <f t="shared" si="27"/>
        <v>0.8300279329608938</v>
      </c>
      <c r="J67" s="89">
        <v>66362.07</v>
      </c>
      <c r="K67" s="22">
        <f t="shared" si="27"/>
        <v>0.16259672592449687</v>
      </c>
      <c r="L67" s="25"/>
      <c r="M67" s="22" t="e">
        <f t="shared" si="28"/>
        <v>#DIV/0!</v>
      </c>
      <c r="N67" s="66">
        <v>32731.683299999997</v>
      </c>
      <c r="O67" s="22">
        <f t="shared" si="29"/>
        <v>0.22994902256093908</v>
      </c>
      <c r="P67" s="77">
        <v>19344</v>
      </c>
      <c r="Q67" s="22">
        <f t="shared" si="30"/>
        <v>0.21519635109578372</v>
      </c>
      <c r="R67" s="66"/>
      <c r="S67" s="22" t="e">
        <f t="shared" si="31"/>
        <v>#DIV/0!</v>
      </c>
      <c r="T67" s="77">
        <v>535.99536</v>
      </c>
      <c r="U67" s="22">
        <f t="shared" si="32"/>
        <v>0.21980955002598432</v>
      </c>
      <c r="V67" s="65"/>
      <c r="W67" s="22" t="e">
        <f t="shared" si="33"/>
        <v>#DIV/0!</v>
      </c>
      <c r="X67" s="34">
        <f t="shared" si="34"/>
        <v>136802.74866</v>
      </c>
      <c r="Y67" s="22">
        <f t="shared" si="35"/>
        <v>0.1968521963819286</v>
      </c>
      <c r="Z67" s="13"/>
      <c r="AA67" s="13"/>
    </row>
    <row r="68" spans="1:27" s="16" customFormat="1" ht="15.75">
      <c r="A68" s="1" t="s">
        <v>5</v>
      </c>
      <c r="B68" s="69">
        <f>SUM(B61:B67)</f>
        <v>14163</v>
      </c>
      <c r="C68" s="62">
        <f t="shared" si="24"/>
        <v>1</v>
      </c>
      <c r="D68" s="69">
        <f>SUM(D61:D67)</f>
        <v>16497.899999999998</v>
      </c>
      <c r="E68" s="62">
        <f t="shared" si="25"/>
        <v>1</v>
      </c>
      <c r="F68" s="69">
        <f>SUM(F61:F67)</f>
        <v>0</v>
      </c>
      <c r="G68" s="62" t="e">
        <f t="shared" si="26"/>
        <v>#DIV/0!</v>
      </c>
      <c r="H68" s="69">
        <f>SUM(H61:H67)</f>
        <v>21480</v>
      </c>
      <c r="I68" s="62">
        <f>H68/H$68</f>
        <v>1</v>
      </c>
      <c r="J68" s="69">
        <f>SUM(J61:J67)</f>
        <v>408139.03</v>
      </c>
      <c r="K68" s="62">
        <f>J68/J$68</f>
        <v>1</v>
      </c>
      <c r="L68" s="61">
        <f>SUM(L61:L67)</f>
        <v>0</v>
      </c>
      <c r="M68" s="62" t="e">
        <f t="shared" si="28"/>
        <v>#DIV/0!</v>
      </c>
      <c r="N68" s="69">
        <f>SUM(N61:N67)</f>
        <v>142343.21562</v>
      </c>
      <c r="O68" s="62">
        <f t="shared" si="29"/>
        <v>1</v>
      </c>
      <c r="P68" s="69">
        <f>SUM(P61:P67)</f>
        <v>89890</v>
      </c>
      <c r="Q68" s="62">
        <f t="shared" si="30"/>
        <v>1</v>
      </c>
      <c r="R68" s="69">
        <f>SUM(R61:R67)</f>
        <v>0</v>
      </c>
      <c r="S68" s="62" t="e">
        <f t="shared" si="31"/>
        <v>#DIV/0!</v>
      </c>
      <c r="T68" s="69">
        <f>SUM(T61:T67)</f>
        <v>2438.45347</v>
      </c>
      <c r="U68" s="62">
        <f t="shared" si="32"/>
        <v>1</v>
      </c>
      <c r="V68" s="61">
        <f>SUM(V61:V67)</f>
        <v>0</v>
      </c>
      <c r="W68" s="62" t="e">
        <f t="shared" si="33"/>
        <v>#DIV/0!</v>
      </c>
      <c r="X68" s="63">
        <f>B68+D68+F68+H68+J68+L68+N68+P68+R68+T68+V68</f>
        <v>694951.59909</v>
      </c>
      <c r="Y68" s="62">
        <f t="shared" si="35"/>
        <v>1</v>
      </c>
      <c r="Z68" s="15"/>
      <c r="AA68" s="15"/>
    </row>
    <row r="69" spans="1:27" s="16" customFormat="1" ht="15.75">
      <c r="A69" s="31" t="s">
        <v>56</v>
      </c>
      <c r="B69" s="70"/>
      <c r="C69" s="51"/>
      <c r="D69" s="70"/>
      <c r="E69" s="51"/>
      <c r="F69" s="70"/>
      <c r="G69" s="51"/>
      <c r="H69" s="70"/>
      <c r="I69" s="51"/>
      <c r="J69" s="70"/>
      <c r="K69" s="51"/>
      <c r="L69" s="43"/>
      <c r="M69" s="51"/>
      <c r="N69" s="70"/>
      <c r="O69" s="51"/>
      <c r="P69" s="70"/>
      <c r="Q69" s="51"/>
      <c r="R69" s="70"/>
      <c r="S69" s="51"/>
      <c r="T69" s="70"/>
      <c r="U69" s="51"/>
      <c r="V69" s="43"/>
      <c r="W69" s="51"/>
      <c r="X69" s="34"/>
      <c r="Y69" s="22"/>
      <c r="Z69" s="15"/>
      <c r="AA69" s="15"/>
    </row>
    <row r="70" spans="1:27" ht="15.75">
      <c r="A70" s="2" t="s">
        <v>38</v>
      </c>
      <c r="B70" s="66">
        <v>14163</v>
      </c>
      <c r="C70" s="22">
        <f>B70/B$74</f>
        <v>1</v>
      </c>
      <c r="D70" s="75">
        <v>16359</v>
      </c>
      <c r="E70" s="22">
        <f>D70/D$74</f>
        <v>0.9915747363316766</v>
      </c>
      <c r="F70" s="66">
        <v>0</v>
      </c>
      <c r="G70" s="22" t="e">
        <f>F70/F$74</f>
        <v>#DIV/0!</v>
      </c>
      <c r="H70" s="77">
        <v>21408</v>
      </c>
      <c r="I70" s="22">
        <f aca="true" t="shared" si="36" ref="I70:K73">H70/H$74</f>
        <v>0.9966480446927374</v>
      </c>
      <c r="J70" s="89">
        <v>403454.12</v>
      </c>
      <c r="K70" s="22">
        <f t="shared" si="36"/>
        <v>0.9885212647141034</v>
      </c>
      <c r="L70" s="25"/>
      <c r="M70" s="22" t="e">
        <f>L70/L$74</f>
        <v>#DIV/0!</v>
      </c>
      <c r="N70" s="66">
        <v>135567.12109999996</v>
      </c>
      <c r="O70" s="22">
        <f>N70/N$74</f>
        <v>0.952396083715788</v>
      </c>
      <c r="P70" s="77">
        <v>88225</v>
      </c>
      <c r="Q70" s="22">
        <f>P70/P$74</f>
        <v>0.981477361219268</v>
      </c>
      <c r="R70" s="66"/>
      <c r="S70" s="22" t="e">
        <f>R70/R$74</f>
        <v>#DIV/0!</v>
      </c>
      <c r="T70" s="66">
        <v>1352.46807</v>
      </c>
      <c r="U70" s="22">
        <f>T70/T$74</f>
        <v>0.5546417377404376</v>
      </c>
      <c r="V70" s="25"/>
      <c r="W70" s="22" t="e">
        <f>V70/V$74</f>
        <v>#DIV/0!</v>
      </c>
      <c r="X70" s="34">
        <f>B70+D70+F70+H70+J70+L70+N70+P70+R70+T70+V70</f>
        <v>680528.7091699999</v>
      </c>
      <c r="Y70" s="22">
        <f>X70/X$74</f>
        <v>0.9792460400753801</v>
      </c>
      <c r="Z70" s="13"/>
      <c r="AA70" s="13"/>
    </row>
    <row r="71" spans="1:27" ht="15.75">
      <c r="A71" s="2" t="s">
        <v>39</v>
      </c>
      <c r="B71" s="66">
        <v>0</v>
      </c>
      <c r="C71" s="22">
        <f>B71/B$74</f>
        <v>0</v>
      </c>
      <c r="D71" s="75">
        <v>0</v>
      </c>
      <c r="E71" s="22">
        <f>D71/D$74</f>
        <v>0</v>
      </c>
      <c r="F71" s="66">
        <v>0</v>
      </c>
      <c r="G71" s="22" t="e">
        <f>F71/F$74</f>
        <v>#DIV/0!</v>
      </c>
      <c r="H71" s="77">
        <v>0</v>
      </c>
      <c r="I71" s="22">
        <f t="shared" si="36"/>
        <v>0</v>
      </c>
      <c r="J71" s="89">
        <v>0</v>
      </c>
      <c r="K71" s="22">
        <f t="shared" si="36"/>
        <v>0</v>
      </c>
      <c r="L71" s="25"/>
      <c r="M71" s="22" t="e">
        <f>L71/L$74</f>
        <v>#DIV/0!</v>
      </c>
      <c r="N71" s="66">
        <v>0</v>
      </c>
      <c r="O71" s="22">
        <f>N71/N$74</f>
        <v>0</v>
      </c>
      <c r="P71" s="77">
        <v>0</v>
      </c>
      <c r="Q71" s="22">
        <f>P71/P$74</f>
        <v>0</v>
      </c>
      <c r="R71" s="66"/>
      <c r="S71" s="22" t="e">
        <f>R71/R$74</f>
        <v>#DIV/0!</v>
      </c>
      <c r="T71" s="66"/>
      <c r="U71" s="22">
        <f>T71/T$74</f>
        <v>0</v>
      </c>
      <c r="V71" s="25"/>
      <c r="W71" s="22" t="e">
        <f>V71/V$74</f>
        <v>#DIV/0!</v>
      </c>
      <c r="X71" s="34">
        <f>B71+D71+F71+H71+J71+L71+N71+P71+R71+T71+V71</f>
        <v>0</v>
      </c>
      <c r="Y71" s="22">
        <f>X71/X$74</f>
        <v>0</v>
      </c>
      <c r="Z71" s="13"/>
      <c r="AA71" s="13"/>
    </row>
    <row r="72" spans="1:25" ht="15.75">
      <c r="A72" s="2" t="s">
        <v>40</v>
      </c>
      <c r="B72" s="66">
        <v>0</v>
      </c>
      <c r="C72" s="22">
        <f>B72/B$74</f>
        <v>0</v>
      </c>
      <c r="D72" s="75">
        <v>139</v>
      </c>
      <c r="E72" s="22">
        <f>D72/D$74</f>
        <v>0.008425263668323434</v>
      </c>
      <c r="F72" s="66">
        <v>0</v>
      </c>
      <c r="G72" s="22" t="e">
        <f>F72/F$74</f>
        <v>#DIV/0!</v>
      </c>
      <c r="H72" s="77">
        <v>72</v>
      </c>
      <c r="I72" s="22">
        <f t="shared" si="36"/>
        <v>0.0033519553072625698</v>
      </c>
      <c r="J72" s="89">
        <v>4684.92</v>
      </c>
      <c r="K72" s="22">
        <f t="shared" si="36"/>
        <v>0.011478735285896689</v>
      </c>
      <c r="L72" s="25"/>
      <c r="M72" s="22" t="e">
        <f>L72/L$74</f>
        <v>#DIV/0!</v>
      </c>
      <c r="N72" s="66">
        <v>6776.0945200000015</v>
      </c>
      <c r="O72" s="22">
        <f>N72/N$74</f>
        <v>0.04760391628421189</v>
      </c>
      <c r="P72" s="77">
        <v>1665</v>
      </c>
      <c r="Q72" s="22">
        <f>P72/P$74</f>
        <v>0.018522638780732004</v>
      </c>
      <c r="R72" s="66"/>
      <c r="S72" s="22" t="e">
        <f>R72/R$74</f>
        <v>#DIV/0!</v>
      </c>
      <c r="T72" s="66">
        <v>1085.9854</v>
      </c>
      <c r="U72" s="22">
        <f>T72/T$74</f>
        <v>0.44535826225956243</v>
      </c>
      <c r="V72" s="25"/>
      <c r="W72" s="22" t="e">
        <f>V72/V$74</f>
        <v>#DIV/0!</v>
      </c>
      <c r="X72" s="34">
        <f>B72+D72+F72+H72+J72+L72+N72+P72+R72+T72+V72</f>
        <v>14422.99992</v>
      </c>
      <c r="Y72" s="22">
        <f>X72/X$74</f>
        <v>0.02075395992461995</v>
      </c>
    </row>
    <row r="73" spans="1:25" ht="15.75">
      <c r="A73" s="5" t="s">
        <v>41</v>
      </c>
      <c r="B73" s="66">
        <v>0</v>
      </c>
      <c r="C73" s="22">
        <f>B73/B$74</f>
        <v>0</v>
      </c>
      <c r="D73" s="75">
        <v>0</v>
      </c>
      <c r="E73" s="22">
        <f>D73/D$74</f>
        <v>0</v>
      </c>
      <c r="F73" s="66">
        <v>0</v>
      </c>
      <c r="G73" s="22" t="e">
        <f>F73/F$74</f>
        <v>#DIV/0!</v>
      </c>
      <c r="H73" s="77">
        <v>0</v>
      </c>
      <c r="I73" s="22">
        <f t="shared" si="36"/>
        <v>0</v>
      </c>
      <c r="J73" s="89">
        <v>0</v>
      </c>
      <c r="K73" s="22">
        <f t="shared" si="36"/>
        <v>0</v>
      </c>
      <c r="L73" s="25"/>
      <c r="M73" s="22" t="e">
        <f>L73/L$74</f>
        <v>#DIV/0!</v>
      </c>
      <c r="N73" s="66">
        <v>0</v>
      </c>
      <c r="O73" s="22">
        <f>N73/N$74</f>
        <v>0</v>
      </c>
      <c r="P73" s="77">
        <v>0</v>
      </c>
      <c r="Q73" s="22">
        <f>P73/P$74</f>
        <v>0</v>
      </c>
      <c r="R73" s="66"/>
      <c r="S73" s="22" t="e">
        <f>R73/R$74</f>
        <v>#DIV/0!</v>
      </c>
      <c r="T73" s="66"/>
      <c r="U73" s="22">
        <f>T73/T$74</f>
        <v>0</v>
      </c>
      <c r="V73" s="25"/>
      <c r="W73" s="22" t="e">
        <f>V73/V$74</f>
        <v>#DIV/0!</v>
      </c>
      <c r="X73" s="34">
        <f>B73+D73+F73+H73+J73+L73+N73+P73+R73+T73+V73</f>
        <v>0</v>
      </c>
      <c r="Y73" s="22">
        <f>X73/X$74</f>
        <v>0</v>
      </c>
    </row>
    <row r="74" spans="1:27" s="16" customFormat="1" ht="15.75">
      <c r="A74" s="1" t="s">
        <v>5</v>
      </c>
      <c r="B74" s="69">
        <f>SUM(B70:B73)</f>
        <v>14163</v>
      </c>
      <c r="C74" s="62">
        <f>B74/B$74</f>
        <v>1</v>
      </c>
      <c r="D74" s="69">
        <f>SUM(D70:D73)</f>
        <v>16498</v>
      </c>
      <c r="E74" s="62">
        <f>D74/D$74</f>
        <v>1</v>
      </c>
      <c r="F74" s="69">
        <f>SUM(F70:F73)</f>
        <v>0</v>
      </c>
      <c r="G74" s="62" t="e">
        <f>F74/F$74</f>
        <v>#DIV/0!</v>
      </c>
      <c r="H74" s="69">
        <f>SUM(H70:H73)</f>
        <v>21480</v>
      </c>
      <c r="I74" s="62">
        <f>H74/H$74</f>
        <v>1</v>
      </c>
      <c r="J74" s="69">
        <f>SUM(J70:J73)</f>
        <v>408139.04</v>
      </c>
      <c r="K74" s="62">
        <f>J74/J$74</f>
        <v>1</v>
      </c>
      <c r="L74" s="61">
        <f>SUM(L70:L73)</f>
        <v>0</v>
      </c>
      <c r="M74" s="62" t="e">
        <f>L74/L$74</f>
        <v>#DIV/0!</v>
      </c>
      <c r="N74" s="69">
        <f>SUM(N70:N73)</f>
        <v>142343.21561999997</v>
      </c>
      <c r="O74" s="62">
        <f>N74/N$74</f>
        <v>1</v>
      </c>
      <c r="P74" s="69">
        <f>SUM(P70:P73)</f>
        <v>89890</v>
      </c>
      <c r="Q74" s="62">
        <f>P74/P$74</f>
        <v>1</v>
      </c>
      <c r="R74" s="69">
        <f>SUM(R70:R73)</f>
        <v>0</v>
      </c>
      <c r="S74" s="62" t="e">
        <f>R74/R$74</f>
        <v>#DIV/0!</v>
      </c>
      <c r="T74" s="69">
        <f>SUM(T70:T73)</f>
        <v>2438.45347</v>
      </c>
      <c r="U74" s="62">
        <f>T74/T$74</f>
        <v>1</v>
      </c>
      <c r="V74" s="61">
        <f>SUM(V70:V73)</f>
        <v>0</v>
      </c>
      <c r="W74" s="62" t="e">
        <f>V74/V$74</f>
        <v>#DIV/0!</v>
      </c>
      <c r="X74" s="63">
        <f>B74+D74+F74+H74+J74+L74+N74+P74+R74+T74+V74</f>
        <v>694951.7090899999</v>
      </c>
      <c r="Y74" s="62">
        <f>X74/X$74</f>
        <v>1</v>
      </c>
      <c r="Z74" s="15"/>
      <c r="AA74" s="15"/>
    </row>
    <row r="75" spans="1:25" s="16" customFormat="1" ht="15.75">
      <c r="A75" s="42" t="s">
        <v>57</v>
      </c>
      <c r="B75" s="70"/>
      <c r="C75" s="51"/>
      <c r="D75" s="70"/>
      <c r="E75" s="51"/>
      <c r="F75" s="70"/>
      <c r="G75" s="51"/>
      <c r="H75" s="70"/>
      <c r="I75" s="51"/>
      <c r="J75" s="70"/>
      <c r="K75" s="51"/>
      <c r="L75" s="43"/>
      <c r="M75" s="51"/>
      <c r="N75" s="70"/>
      <c r="O75" s="51"/>
      <c r="P75" s="70"/>
      <c r="Q75" s="51"/>
      <c r="R75" s="70"/>
      <c r="S75" s="51"/>
      <c r="T75" s="70"/>
      <c r="U75" s="51"/>
      <c r="V75" s="43"/>
      <c r="W75" s="51"/>
      <c r="X75" s="34"/>
      <c r="Y75" s="22"/>
    </row>
    <row r="76" spans="1:25" ht="15.75">
      <c r="A76" s="4" t="s">
        <v>58</v>
      </c>
      <c r="B76" s="66">
        <v>0</v>
      </c>
      <c r="C76" s="22">
        <f aca="true" t="shared" si="37" ref="C76:C83">B76/B$83</f>
        <v>0</v>
      </c>
      <c r="D76" s="75">
        <v>2826.1</v>
      </c>
      <c r="E76" s="22">
        <f aca="true" t="shared" si="38" ref="E76:E83">D76/D$83</f>
        <v>0.17130058977203158</v>
      </c>
      <c r="F76" s="66">
        <v>0</v>
      </c>
      <c r="G76" s="22" t="e">
        <f aca="true" t="shared" si="39" ref="G76:G83">F76/F$83</f>
        <v>#DIV/0!</v>
      </c>
      <c r="H76" s="66">
        <v>28</v>
      </c>
      <c r="I76" s="22">
        <f aca="true" t="shared" si="40" ref="I76:K82">H76/H$83</f>
        <v>0.0013035381750465549</v>
      </c>
      <c r="J76" s="89">
        <v>169278.75</v>
      </c>
      <c r="K76" s="22">
        <f t="shared" si="40"/>
        <v>0.41475755419035626</v>
      </c>
      <c r="L76" s="25"/>
      <c r="M76" s="22" t="e">
        <f aca="true" t="shared" si="41" ref="M76:M83">L76/L$83</f>
        <v>#DIV/0!</v>
      </c>
      <c r="N76" s="66">
        <v>117.67678</v>
      </c>
      <c r="O76" s="22">
        <f aca="true" t="shared" si="42" ref="O76:O83">N76/N$83</f>
        <v>0.0008267115470690954</v>
      </c>
      <c r="P76" s="77">
        <v>2527</v>
      </c>
      <c r="Q76" s="22">
        <f aca="true" t="shared" si="43" ref="Q76:Q83">P76/P$83</f>
        <v>0.02811213705640227</v>
      </c>
      <c r="R76" s="66"/>
      <c r="S76" s="22" t="e">
        <f aca="true" t="shared" si="44" ref="S76:S83">R76/R$83</f>
        <v>#DIV/0!</v>
      </c>
      <c r="T76" s="77">
        <v>1867.9686</v>
      </c>
      <c r="U76" s="22">
        <f aca="true" t="shared" si="45" ref="U76:U83">T76/T$83</f>
        <v>0.7660464400823691</v>
      </c>
      <c r="V76" s="65"/>
      <c r="W76" s="22" t="e">
        <f aca="true" t="shared" si="46" ref="W76:W83">V76/V$83</f>
        <v>#DIV/0!</v>
      </c>
      <c r="X76" s="34">
        <f aca="true" t="shared" si="47" ref="X76:X83">B76+D76+F76+H76+J76+L76+N76+P76+R76+T76+V76</f>
        <v>176645.49538</v>
      </c>
      <c r="Y76" s="22">
        <f aca="true" t="shared" si="48" ref="Y76:Y83">X76/X$83</f>
        <v>0.25418387851681834</v>
      </c>
    </row>
    <row r="77" spans="1:25" ht="15.75">
      <c r="A77" s="4" t="s">
        <v>59</v>
      </c>
      <c r="B77" s="66">
        <v>408</v>
      </c>
      <c r="C77" s="22">
        <f t="shared" si="37"/>
        <v>0.028807456047447576</v>
      </c>
      <c r="D77" s="75">
        <v>1621.6</v>
      </c>
      <c r="E77" s="22">
        <f t="shared" si="38"/>
        <v>0.09829129768031081</v>
      </c>
      <c r="F77" s="66">
        <v>0</v>
      </c>
      <c r="G77" s="22" t="e">
        <f t="shared" si="39"/>
        <v>#DIV/0!</v>
      </c>
      <c r="H77" s="77">
        <v>15862</v>
      </c>
      <c r="I77" s="22">
        <f t="shared" si="40"/>
        <v>0.7384543761638733</v>
      </c>
      <c r="J77" s="89">
        <v>222021.15</v>
      </c>
      <c r="K77" s="22">
        <f t="shared" si="40"/>
        <v>0.5439841040445432</v>
      </c>
      <c r="L77" s="25"/>
      <c r="M77" s="22" t="e">
        <f t="shared" si="41"/>
        <v>#DIV/0!</v>
      </c>
      <c r="N77" s="66">
        <v>1386.69842</v>
      </c>
      <c r="O77" s="22">
        <f t="shared" si="42"/>
        <v>0.009741935461834272</v>
      </c>
      <c r="P77" s="77">
        <v>40889</v>
      </c>
      <c r="Q77" s="22">
        <f t="shared" si="43"/>
        <v>0.45487818444765826</v>
      </c>
      <c r="R77" s="66"/>
      <c r="S77" s="22" t="e">
        <f t="shared" si="44"/>
        <v>#DIV/0!</v>
      </c>
      <c r="T77" s="77">
        <v>570.48487</v>
      </c>
      <c r="U77" s="22">
        <f t="shared" si="45"/>
        <v>0.23395355991763092</v>
      </c>
      <c r="V77" s="65">
        <v>0</v>
      </c>
      <c r="W77" s="22" t="e">
        <f t="shared" si="46"/>
        <v>#DIV/0!</v>
      </c>
      <c r="X77" s="34">
        <f t="shared" si="47"/>
        <v>282758.93329</v>
      </c>
      <c r="Y77" s="22">
        <f t="shared" si="48"/>
        <v>0.40687571564911823</v>
      </c>
    </row>
    <row r="78" spans="1:25" ht="15.75">
      <c r="A78" s="4" t="s">
        <v>60</v>
      </c>
      <c r="B78" s="66">
        <v>418</v>
      </c>
      <c r="C78" s="22">
        <f t="shared" si="37"/>
        <v>0.02951352114664972</v>
      </c>
      <c r="D78" s="75">
        <v>6438.8</v>
      </c>
      <c r="E78" s="22">
        <f t="shared" si="38"/>
        <v>0.39027997502712464</v>
      </c>
      <c r="F78" s="66">
        <v>0</v>
      </c>
      <c r="G78" s="22" t="e">
        <f t="shared" si="39"/>
        <v>#DIV/0!</v>
      </c>
      <c r="H78" s="77">
        <v>5479</v>
      </c>
      <c r="I78" s="22">
        <f t="shared" si="40"/>
        <v>0.25507448789571696</v>
      </c>
      <c r="J78" s="89">
        <v>797.18</v>
      </c>
      <c r="K78" s="22">
        <f t="shared" si="40"/>
        <v>0.0019532069267375156</v>
      </c>
      <c r="L78" s="25"/>
      <c r="M78" s="22" t="e">
        <f t="shared" si="41"/>
        <v>#DIV/0!</v>
      </c>
      <c r="N78" s="66">
        <v>21247.591020000003</v>
      </c>
      <c r="O78" s="22">
        <f t="shared" si="42"/>
        <v>0.1492701350566834</v>
      </c>
      <c r="P78" s="77">
        <v>2545</v>
      </c>
      <c r="Q78" s="22">
        <f t="shared" si="43"/>
        <v>0.028312381799977752</v>
      </c>
      <c r="R78" s="66"/>
      <c r="S78" s="22" t="e">
        <f t="shared" si="44"/>
        <v>#DIV/0!</v>
      </c>
      <c r="T78" s="66">
        <v>0</v>
      </c>
      <c r="U78" s="22">
        <f t="shared" si="45"/>
        <v>0</v>
      </c>
      <c r="V78" s="25"/>
      <c r="W78" s="22" t="e">
        <f t="shared" si="46"/>
        <v>#DIV/0!</v>
      </c>
      <c r="X78" s="34">
        <f t="shared" si="47"/>
        <v>36925.57102</v>
      </c>
      <c r="Y78" s="22">
        <f t="shared" si="48"/>
        <v>0.05313401758771658</v>
      </c>
    </row>
    <row r="79" spans="1:25" ht="15.75">
      <c r="A79" s="4" t="s">
        <v>61</v>
      </c>
      <c r="B79" s="66">
        <v>13020</v>
      </c>
      <c r="C79" s="22">
        <f t="shared" si="37"/>
        <v>0.9192967591611947</v>
      </c>
      <c r="D79" s="75">
        <v>3745.5</v>
      </c>
      <c r="E79" s="22">
        <f t="shared" si="38"/>
        <v>0.22702889458658373</v>
      </c>
      <c r="F79" s="66">
        <v>0</v>
      </c>
      <c r="G79" s="22" t="e">
        <f t="shared" si="39"/>
        <v>#DIV/0!</v>
      </c>
      <c r="H79" s="77">
        <v>111</v>
      </c>
      <c r="I79" s="22">
        <f t="shared" si="40"/>
        <v>0.005167597765363128</v>
      </c>
      <c r="J79" s="89">
        <v>16041.96</v>
      </c>
      <c r="K79" s="22">
        <f t="shared" si="40"/>
        <v>0.03930513483836292</v>
      </c>
      <c r="L79" s="25"/>
      <c r="M79" s="22" t="e">
        <f t="shared" si="41"/>
        <v>#DIV/0!</v>
      </c>
      <c r="N79" s="66">
        <v>12144.217369999997</v>
      </c>
      <c r="O79" s="22">
        <f t="shared" si="42"/>
        <v>0.08531644671018426</v>
      </c>
      <c r="P79" s="77">
        <v>25397</v>
      </c>
      <c r="Q79" s="22">
        <f t="shared" si="43"/>
        <v>0.2825342084770275</v>
      </c>
      <c r="R79" s="66"/>
      <c r="S79" s="22" t="e">
        <f t="shared" si="44"/>
        <v>#DIV/0!</v>
      </c>
      <c r="T79" s="66">
        <v>0</v>
      </c>
      <c r="U79" s="22">
        <f t="shared" si="45"/>
        <v>0</v>
      </c>
      <c r="V79" s="25"/>
      <c r="W79" s="22" t="e">
        <f t="shared" si="46"/>
        <v>#DIV/0!</v>
      </c>
      <c r="X79" s="34">
        <f t="shared" si="47"/>
        <v>70459.67736999999</v>
      </c>
      <c r="Y79" s="22">
        <f t="shared" si="48"/>
        <v>0.10138789010397856</v>
      </c>
    </row>
    <row r="80" spans="1:25" ht="15.75">
      <c r="A80" s="4" t="s">
        <v>62</v>
      </c>
      <c r="B80" s="66">
        <v>317</v>
      </c>
      <c r="C80" s="22">
        <f t="shared" si="37"/>
        <v>0.022382263644708043</v>
      </c>
      <c r="D80" s="75">
        <v>1865.9</v>
      </c>
      <c r="E80" s="22">
        <f t="shared" si="38"/>
        <v>0.11309924293394917</v>
      </c>
      <c r="F80" s="66">
        <v>0</v>
      </c>
      <c r="G80" s="22" t="e">
        <f t="shared" si="39"/>
        <v>#DIV/0!</v>
      </c>
      <c r="H80" s="77"/>
      <c r="I80" s="22">
        <f t="shared" si="40"/>
        <v>0</v>
      </c>
      <c r="J80" s="89">
        <v>0</v>
      </c>
      <c r="K80" s="22">
        <f t="shared" si="40"/>
        <v>0</v>
      </c>
      <c r="L80" s="25"/>
      <c r="M80" s="22" t="e">
        <f t="shared" si="41"/>
        <v>#DIV/0!</v>
      </c>
      <c r="N80" s="66">
        <v>95587.82448</v>
      </c>
      <c r="O80" s="22">
        <f t="shared" si="42"/>
        <v>0.6715305964084839</v>
      </c>
      <c r="P80" s="77">
        <v>18532</v>
      </c>
      <c r="Q80" s="22">
        <f t="shared" si="43"/>
        <v>0.20616308821893425</v>
      </c>
      <c r="R80" s="66"/>
      <c r="S80" s="22" t="e">
        <f t="shared" si="44"/>
        <v>#DIV/0!</v>
      </c>
      <c r="T80" s="66">
        <v>0</v>
      </c>
      <c r="U80" s="22">
        <f t="shared" si="45"/>
        <v>0</v>
      </c>
      <c r="V80" s="25"/>
      <c r="W80" s="22" t="e">
        <f t="shared" si="46"/>
        <v>#DIV/0!</v>
      </c>
      <c r="X80" s="34">
        <f t="shared" si="47"/>
        <v>116302.72447999999</v>
      </c>
      <c r="Y80" s="22">
        <f t="shared" si="48"/>
        <v>0.16735370198263425</v>
      </c>
    </row>
    <row r="81" spans="1:25" ht="15.75">
      <c r="A81" s="4" t="s">
        <v>63</v>
      </c>
      <c r="B81" s="66">
        <v>0</v>
      </c>
      <c r="C81" s="22">
        <f t="shared" si="37"/>
        <v>0</v>
      </c>
      <c r="D81" s="75">
        <v>0</v>
      </c>
      <c r="E81" s="22">
        <f t="shared" si="38"/>
        <v>0</v>
      </c>
      <c r="F81" s="66">
        <v>0</v>
      </c>
      <c r="G81" s="22" t="e">
        <f t="shared" si="39"/>
        <v>#DIV/0!</v>
      </c>
      <c r="H81" s="77">
        <v>0</v>
      </c>
      <c r="I81" s="22">
        <f t="shared" si="40"/>
        <v>0</v>
      </c>
      <c r="J81" s="89">
        <v>0</v>
      </c>
      <c r="K81" s="22">
        <f t="shared" si="40"/>
        <v>0</v>
      </c>
      <c r="L81" s="25"/>
      <c r="M81" s="22" t="e">
        <f t="shared" si="41"/>
        <v>#DIV/0!</v>
      </c>
      <c r="N81" s="66">
        <v>11163.56938</v>
      </c>
      <c r="O81" s="22">
        <f t="shared" si="42"/>
        <v>0.07842712651512883</v>
      </c>
      <c r="P81" s="77">
        <v>0</v>
      </c>
      <c r="Q81" s="22">
        <f t="shared" si="43"/>
        <v>0</v>
      </c>
      <c r="R81" s="66"/>
      <c r="S81" s="22" t="e">
        <f t="shared" si="44"/>
        <v>#DIV/0!</v>
      </c>
      <c r="T81" s="66">
        <v>0</v>
      </c>
      <c r="U81" s="22">
        <f t="shared" si="45"/>
        <v>0</v>
      </c>
      <c r="V81" s="25"/>
      <c r="W81" s="22" t="e">
        <f t="shared" si="46"/>
        <v>#DIV/0!</v>
      </c>
      <c r="X81" s="34">
        <f t="shared" si="47"/>
        <v>11163.56938</v>
      </c>
      <c r="Y81" s="22">
        <f t="shared" si="48"/>
        <v>0.016063808233523002</v>
      </c>
    </row>
    <row r="82" spans="1:25" ht="15.75">
      <c r="A82" s="4" t="s">
        <v>64</v>
      </c>
      <c r="B82" s="66">
        <v>0</v>
      </c>
      <c r="C82" s="22">
        <f t="shared" si="37"/>
        <v>0</v>
      </c>
      <c r="D82" s="75">
        <v>0</v>
      </c>
      <c r="E82" s="22">
        <f t="shared" si="38"/>
        <v>0</v>
      </c>
      <c r="F82" s="66">
        <v>0</v>
      </c>
      <c r="G82" s="22" t="e">
        <f t="shared" si="39"/>
        <v>#DIV/0!</v>
      </c>
      <c r="H82" s="77">
        <v>0</v>
      </c>
      <c r="I82" s="22">
        <f t="shared" si="40"/>
        <v>0</v>
      </c>
      <c r="J82" s="89">
        <v>0</v>
      </c>
      <c r="K82" s="22">
        <f t="shared" si="40"/>
        <v>0</v>
      </c>
      <c r="L82" s="25"/>
      <c r="M82" s="22" t="e">
        <f t="shared" si="41"/>
        <v>#DIV/0!</v>
      </c>
      <c r="N82" s="66">
        <v>695.63817</v>
      </c>
      <c r="O82" s="22">
        <f t="shared" si="42"/>
        <v>0.004887048300616437</v>
      </c>
      <c r="P82" s="77">
        <v>0</v>
      </c>
      <c r="Q82" s="22">
        <f t="shared" si="43"/>
        <v>0</v>
      </c>
      <c r="R82" s="66"/>
      <c r="S82" s="22" t="e">
        <f t="shared" si="44"/>
        <v>#DIV/0!</v>
      </c>
      <c r="T82" s="66">
        <v>0</v>
      </c>
      <c r="U82" s="22">
        <f t="shared" si="45"/>
        <v>0</v>
      </c>
      <c r="V82" s="25"/>
      <c r="W82" s="22" t="e">
        <f t="shared" si="46"/>
        <v>#DIV/0!</v>
      </c>
      <c r="X82" s="34">
        <f t="shared" si="47"/>
        <v>695.63817</v>
      </c>
      <c r="Y82" s="22">
        <f t="shared" si="48"/>
        <v>0.0010009879262110047</v>
      </c>
    </row>
    <row r="83" spans="1:27" s="16" customFormat="1" ht="15.75">
      <c r="A83" s="1" t="s">
        <v>5</v>
      </c>
      <c r="B83" s="69">
        <f>SUM(B76:B82)</f>
        <v>14163</v>
      </c>
      <c r="C83" s="62">
        <f t="shared" si="37"/>
        <v>1</v>
      </c>
      <c r="D83" s="69">
        <f>SUM(D76:D82)</f>
        <v>16497.9</v>
      </c>
      <c r="E83" s="62">
        <f t="shared" si="38"/>
        <v>1</v>
      </c>
      <c r="F83" s="69">
        <f>SUM(F76:F82)</f>
        <v>0</v>
      </c>
      <c r="G83" s="62" t="e">
        <f t="shared" si="39"/>
        <v>#DIV/0!</v>
      </c>
      <c r="H83" s="69">
        <f>SUM(H76:H82)</f>
        <v>21480</v>
      </c>
      <c r="I83" s="62">
        <f>H83/H$83</f>
        <v>1</v>
      </c>
      <c r="J83" s="69">
        <f>SUM(J76:J82)</f>
        <v>408139.04000000004</v>
      </c>
      <c r="K83" s="62">
        <f>J83/J$83</f>
        <v>1</v>
      </c>
      <c r="L83" s="61">
        <f>SUM(L76:L82)</f>
        <v>0</v>
      </c>
      <c r="M83" s="62" t="e">
        <f t="shared" si="41"/>
        <v>#DIV/0!</v>
      </c>
      <c r="N83" s="69">
        <f>SUM(N76:N82)</f>
        <v>142343.21561999997</v>
      </c>
      <c r="O83" s="62">
        <f t="shared" si="42"/>
        <v>1</v>
      </c>
      <c r="P83" s="69">
        <f>SUM(P76:P82)</f>
        <v>89890</v>
      </c>
      <c r="Q83" s="62">
        <f t="shared" si="43"/>
        <v>1</v>
      </c>
      <c r="R83" s="69">
        <f>SUM(R76:R82)</f>
        <v>0</v>
      </c>
      <c r="S83" s="62" t="e">
        <f t="shared" si="44"/>
        <v>#DIV/0!</v>
      </c>
      <c r="T83" s="69">
        <f>SUM(T76:T82)</f>
        <v>2438.45347</v>
      </c>
      <c r="U83" s="62">
        <f t="shared" si="45"/>
        <v>1</v>
      </c>
      <c r="V83" s="61">
        <f>SUM(V76:V82)</f>
        <v>0</v>
      </c>
      <c r="W83" s="62" t="e">
        <f t="shared" si="46"/>
        <v>#DIV/0!</v>
      </c>
      <c r="X83" s="63">
        <f t="shared" si="47"/>
        <v>694951.60909</v>
      </c>
      <c r="Y83" s="62">
        <f t="shared" si="48"/>
        <v>1</v>
      </c>
      <c r="Z83" s="15"/>
      <c r="AA83" s="15"/>
    </row>
    <row r="84" spans="2:8" ht="15.75">
      <c r="B84" s="17"/>
      <c r="C84" s="24"/>
      <c r="D84" s="17"/>
      <c r="E84" s="10"/>
      <c r="F84" s="17"/>
      <c r="G84" s="10"/>
      <c r="H84" s="10"/>
    </row>
    <row r="85" spans="2:8" ht="15.75">
      <c r="B85" s="17"/>
      <c r="C85" s="24"/>
      <c r="D85" s="17"/>
      <c r="E85" s="10"/>
      <c r="F85" s="17"/>
      <c r="G85" s="10"/>
      <c r="H85" s="10"/>
    </row>
    <row r="86" spans="4:8" ht="15.75">
      <c r="D86" s="17"/>
      <c r="E86" s="10"/>
      <c r="F86" s="17"/>
      <c r="G86" s="10"/>
      <c r="H86" s="10"/>
    </row>
    <row r="87" spans="4:8" ht="15.75">
      <c r="D87" s="17"/>
      <c r="E87" s="10"/>
      <c r="F87" s="17"/>
      <c r="G87" s="10"/>
      <c r="H87" s="10"/>
    </row>
    <row r="88" spans="4:8" ht="15.75">
      <c r="D88" s="17"/>
      <c r="E88" s="10"/>
      <c r="F88" s="17"/>
      <c r="G88" s="10"/>
      <c r="H88" s="10"/>
    </row>
    <row r="89" spans="4:8" ht="15.75">
      <c r="D89" s="17"/>
      <c r="E89" s="10"/>
      <c r="F89" s="17"/>
      <c r="G89" s="10"/>
      <c r="H89" s="10"/>
    </row>
    <row r="90" spans="4:8" ht="15.75">
      <c r="D90" s="17"/>
      <c r="E90" s="10"/>
      <c r="F90" s="17"/>
      <c r="G90" s="10"/>
      <c r="H90" s="10"/>
    </row>
    <row r="97" ht="15.75">
      <c r="A97" s="8"/>
    </row>
    <row r="98" ht="15.75">
      <c r="A98" s="7"/>
    </row>
    <row r="99" ht="15.75">
      <c r="A99" s="7"/>
    </row>
    <row r="100" ht="15.75">
      <c r="A100" s="7"/>
    </row>
    <row r="101" ht="15.75">
      <c r="A101" s="9"/>
    </row>
    <row r="102" ht="15.75">
      <c r="A102" s="9"/>
    </row>
    <row r="103" ht="15.75">
      <c r="A103" s="10"/>
    </row>
    <row r="104" ht="15.75">
      <c r="A104" s="8"/>
    </row>
    <row r="105" ht="15.75">
      <c r="A105" s="8"/>
    </row>
    <row r="106" ht="15.75">
      <c r="A106" s="7"/>
    </row>
    <row r="107" ht="15.75">
      <c r="A107" s="7"/>
    </row>
    <row r="108" ht="15.75">
      <c r="A108" s="8"/>
    </row>
    <row r="109" ht="15.75">
      <c r="A109" s="7"/>
    </row>
    <row r="110" ht="15.75">
      <c r="A110" s="8"/>
    </row>
    <row r="111" ht="15.75">
      <c r="A111" s="8"/>
    </row>
    <row r="112" ht="15.75">
      <c r="A112" s="8"/>
    </row>
    <row r="113" ht="15.75">
      <c r="A113" s="8"/>
    </row>
  </sheetData>
  <sheetProtection/>
  <mergeCells count="12">
    <mergeCell ref="V4:W4"/>
    <mergeCell ref="X4:Y4"/>
    <mergeCell ref="T4:U4"/>
    <mergeCell ref="N4:O4"/>
    <mergeCell ref="H4:I4"/>
    <mergeCell ref="J4:K4"/>
    <mergeCell ref="L4:M4"/>
    <mergeCell ref="R4:S4"/>
    <mergeCell ref="B4:C4"/>
    <mergeCell ref="D4:E4"/>
    <mergeCell ref="F4:G4"/>
    <mergeCell ref="P4:Q4"/>
  </mergeCells>
  <printOptions/>
  <pageMargins left="0" right="0" top="0" bottom="0" header="0" footer="0.5118110236220472"/>
  <pageSetup fitToHeight="2" fitToWidth="3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</dc:creator>
  <cp:keywords/>
  <dc:description/>
  <cp:lastModifiedBy>neringa</cp:lastModifiedBy>
  <cp:lastPrinted>2009-11-10T12:30:11Z</cp:lastPrinted>
  <dcterms:created xsi:type="dcterms:W3CDTF">2000-04-17T11:13:46Z</dcterms:created>
  <dcterms:modified xsi:type="dcterms:W3CDTF">2014-02-07T07:29:13Z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-1768684540</vt:i4>
  </property>
  <property fmtid="{D5CDD505-2E9C-101B-9397-08002B2CF9AE}" pid="3" name="_NewReviewCycle">
    <vt:lpwstr/>
  </property>
  <property fmtid="{D5CDD505-2E9C-101B-9397-08002B2CF9AE}" pid="4" name="_EmailSubject">
    <vt:lpwstr>Prašymas</vt:lpwstr>
  </property>
  <property fmtid="{D5CDD505-2E9C-101B-9397-08002B2CF9AE}" pid="5" name="_AuthorEmail">
    <vt:lpwstr>Nerijus.Jukna@swedbank.lt</vt:lpwstr>
  </property>
  <property fmtid="{D5CDD505-2E9C-101B-9397-08002B2CF9AE}" pid="6" name="_AuthorEmailDisplayName">
    <vt:lpwstr>Nerijus Jukna</vt:lpwstr>
  </property>
  <property fmtid="{D5CDD505-2E9C-101B-9397-08002B2CF9AE}" pid="7" name="_PreviousAdHocReviewCycleID">
    <vt:i4>2100390283</vt:i4>
  </property>
  <property fmtid="{D5CDD505-2E9C-101B-9397-08002B2CF9AE}" pid="8" name="_ReviewingToolsShownOnce">
    <vt:lpwstr/>
  </property>
</Properties>
</file>